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Расходы!$A$6:$G$6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7" i="1"/>
  <c r="F18" i="1"/>
  <c r="F19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3" i="1"/>
  <c r="F44" i="1"/>
  <c r="F45" i="1"/>
  <c r="F46" i="1"/>
  <c r="F48" i="1"/>
  <c r="F49" i="1"/>
  <c r="F50" i="1"/>
  <c r="F51" i="1"/>
  <c r="F52" i="1"/>
  <c r="F53" i="1"/>
  <c r="F54" i="1"/>
  <c r="F56" i="1"/>
  <c r="F57" i="1"/>
  <c r="F59" i="1"/>
  <c r="F60" i="1"/>
  <c r="F61" i="1"/>
  <c r="F62" i="1"/>
  <c r="F63" i="1"/>
  <c r="F64" i="1"/>
  <c r="F66" i="1"/>
  <c r="F67" i="1"/>
  <c r="F68" i="1"/>
  <c r="F69" i="1"/>
  <c r="F70" i="1"/>
  <c r="F72" i="1"/>
  <c r="F73" i="1"/>
  <c r="F74" i="1"/>
  <c r="F75" i="1"/>
  <c r="F77" i="1"/>
  <c r="F78" i="1"/>
  <c r="F79" i="1"/>
  <c r="F80" i="1"/>
  <c r="F81" i="1"/>
  <c r="F83" i="1"/>
  <c r="F84" i="1"/>
  <c r="F85" i="1"/>
  <c r="F8" i="1"/>
  <c r="E25" i="1"/>
  <c r="F25" i="1" s="1"/>
  <c r="G27" i="1"/>
  <c r="G19" i="1"/>
  <c r="C86" i="1" l="1"/>
  <c r="C82" i="1"/>
  <c r="C80" i="1"/>
  <c r="C76" i="1"/>
  <c r="C71" i="1"/>
  <c r="C65" i="1"/>
  <c r="C58" i="1"/>
  <c r="C55" i="1"/>
  <c r="C47" i="1"/>
  <c r="C42" i="1"/>
  <c r="C37" i="1"/>
  <c r="D25" i="1"/>
  <c r="C25" i="1"/>
  <c r="D16" i="1"/>
  <c r="E16" i="1"/>
  <c r="F16" i="1" s="1"/>
  <c r="C16" i="1"/>
  <c r="C20" i="1"/>
  <c r="C7" i="1"/>
  <c r="E20" i="1" l="1"/>
  <c r="F20" i="1" s="1"/>
  <c r="D20" i="1"/>
  <c r="G21" i="1"/>
  <c r="E7" i="1"/>
  <c r="F7" i="1" s="1"/>
  <c r="D7" i="1"/>
  <c r="E42" i="1" l="1"/>
  <c r="F42" i="1" s="1"/>
  <c r="D42" i="1"/>
  <c r="G43" i="1"/>
  <c r="G35" i="1" l="1"/>
  <c r="E82" i="1"/>
  <c r="F82" i="1" s="1"/>
  <c r="D82" i="1"/>
  <c r="E80" i="1"/>
  <c r="D80" i="1"/>
  <c r="E76" i="1"/>
  <c r="F76" i="1" s="1"/>
  <c r="D76" i="1"/>
  <c r="E71" i="1"/>
  <c r="F71" i="1" s="1"/>
  <c r="D71" i="1"/>
  <c r="E65" i="1"/>
  <c r="F65" i="1" s="1"/>
  <c r="D65" i="1"/>
  <c r="E58" i="1"/>
  <c r="F58" i="1" s="1"/>
  <c r="D58" i="1"/>
  <c r="E55" i="1"/>
  <c r="F55" i="1" s="1"/>
  <c r="D55" i="1"/>
  <c r="E47" i="1"/>
  <c r="F47" i="1" s="1"/>
  <c r="D47" i="1"/>
  <c r="E37" i="1"/>
  <c r="F37" i="1" s="1"/>
  <c r="D37" i="1"/>
  <c r="G44" i="1"/>
  <c r="G85" i="1"/>
  <c r="G84" i="1"/>
  <c r="G83" i="1"/>
  <c r="G81" i="1"/>
  <c r="G79" i="1"/>
  <c r="G78" i="1"/>
  <c r="G77" i="1"/>
  <c r="G75" i="1"/>
  <c r="G74" i="1"/>
  <c r="G73" i="1"/>
  <c r="G72" i="1"/>
  <c r="G70" i="1"/>
  <c r="G69" i="1"/>
  <c r="G68" i="1"/>
  <c r="G67" i="1"/>
  <c r="G66" i="1"/>
  <c r="G64" i="1"/>
  <c r="G63" i="1"/>
  <c r="G62" i="1"/>
  <c r="G61" i="1"/>
  <c r="G60" i="1"/>
  <c r="G59" i="1"/>
  <c r="G57" i="1"/>
  <c r="G56" i="1"/>
  <c r="G54" i="1"/>
  <c r="G53" i="1"/>
  <c r="G52" i="1"/>
  <c r="G51" i="1"/>
  <c r="G50" i="1"/>
  <c r="G49" i="1"/>
  <c r="G48" i="1"/>
  <c r="G46" i="1"/>
  <c r="G45" i="1"/>
  <c r="G41" i="1"/>
  <c r="G40" i="1"/>
  <c r="G39" i="1"/>
  <c r="G38" i="1"/>
  <c r="G36" i="1"/>
  <c r="G34" i="1"/>
  <c r="G33" i="1"/>
  <c r="G32" i="1"/>
  <c r="G31" i="1"/>
  <c r="G30" i="1"/>
  <c r="G29" i="1"/>
  <c r="G28" i="1"/>
  <c r="G26" i="1"/>
  <c r="G24" i="1"/>
  <c r="G23" i="1"/>
  <c r="G22" i="1"/>
  <c r="G18" i="1"/>
  <c r="G17" i="1"/>
  <c r="G15" i="1"/>
  <c r="G14" i="1"/>
  <c r="G13" i="1"/>
  <c r="G12" i="1"/>
  <c r="G11" i="1"/>
  <c r="G10" i="1"/>
  <c r="G9" i="1"/>
  <c r="G8" i="1"/>
  <c r="G25" i="1" l="1"/>
  <c r="G71" i="1"/>
  <c r="G7" i="1"/>
  <c r="E86" i="1"/>
  <c r="F86" i="1" s="1"/>
  <c r="G65" i="1"/>
  <c r="G58" i="1"/>
  <c r="G47" i="1"/>
  <c r="G37" i="1"/>
  <c r="G80" i="1"/>
  <c r="G82" i="1"/>
  <c r="G42" i="1"/>
  <c r="G76" i="1"/>
  <c r="G55" i="1"/>
  <c r="D86" i="1"/>
  <c r="G20" i="1"/>
  <c r="G16" i="1"/>
  <c r="G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<sst xmlns="http://schemas.openxmlformats.org/spreadsheetml/2006/main" count="168" uniqueCount="168">
  <si>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</si>
  <si>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</si>
  <si>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</si>
  <si>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</si>
  <si>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</si>
  <si>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</si>
  <si>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</si>
  <si>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</si>
  <si>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</si>
  <si>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</si>
  <si>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</si>
  <si>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</si>
  <si>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</si>
  <si>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</si>
  <si>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</si>
  <si>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</si>
  <si>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</si>
  <si>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</si>
  <si>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</si>
  <si>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</si>
  <si>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</si>
  <si>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</si>
  <si>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</si>
  <si>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</si>
  <si>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</si>
  <si>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</si>
  <si>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</si>
  <si>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</si>
  <si>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</si>
  <si>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</si>
  <si>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</si>
  <si>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</si>
  <si>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</si>
  <si>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</si>
  <si>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</si>
  <si>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</si>
  <si>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</si>
  <si>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</si>
  <si>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</si>
  <si>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</si>
  <si>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</si>
  <si>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</si>
  <si>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</si>
  <si>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</si>
  <si>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</si>
  <si>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</si>
  <si>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</si>
  <si>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</si>
  <si>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</si>
  <si>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</si>
  <si>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</si>
  <si>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</si>
  <si>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</si>
  <si>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</si>
  <si>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</si>
  <si>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</si>
  <si>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</si>
  <si>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</si>
  <si>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</si>
  <si>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</si>
  <si>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</si>
  <si>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</si>
  <si>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</si>
  <si>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</si>
  <si>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</si>
  <si>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</si>
  <si>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</si>
  <si>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</si>
  <si>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</si>
  <si>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</si>
  <si>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</si>
  <si>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</si>
  <si>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</si>
  <si>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</si>
  <si>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</si>
  <si>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</si>
  <si>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</si>
  <si>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</si>
  <si>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</si>
  <si>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</si>
  <si>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</si>
  <si>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</si>
  <si>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</si>
  <si>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</si>
  <si>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</si>
  <si>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</si>
  <si>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</si>
  <si>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</si>
  <si>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</si>
  <si>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</si>
  <si>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</si>
  <si>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</si>
  <si>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</si>
  <si>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</si>
  <si>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</si>
  <si>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</si>
  <si>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</si>
  <si>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</si>
  <si>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</si>
  <si>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</si>
  <si>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</si>
  <si>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</si>
  <si>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</si>
  <si>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</si>
  <si>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</si>
  <si>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</si>
  <si>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</si>
  <si>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</si>
  <si>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</si>
  <si>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</si>
  <si>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</si>
  <si>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</si>
  <si>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</si>
  <si>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</si>
  <si>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</si>
  <si>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</si>
  <si>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</si>
  <si>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</si>
  <si>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</si>
  <si>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</si>
  <si>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</si>
  <si>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</si>
  <si>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</si>
  <si>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</si>
  <si>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</si>
  <si>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</si>
  <si>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</si>
  <si>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</si>
  <si>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</si>
  <si>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</si>
  <si>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</si>
  <si>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</si>
  <si>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</si>
  <si>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</si>
  <si>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</si>
  <si>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</si>
  <si>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</si>
  <si>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</si>
  <si>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</si>
  <si>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</si>
  <si>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</si>
  <si>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</si>
  <si>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</si>
  <si>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</si>
  <si>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</si>
  <si>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</si>
  <si>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</si>
  <si>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</si>
  <si>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</si>
  <si>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</si>
  <si>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</si>
  <si>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</si>
  <si>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</si>
  <si>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</si>
  <si>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</si>
  <si>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</si>
  <si>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Гражданская оборона</t>
  </si>
  <si>
    <t>0309</t>
  </si>
  <si>
    <t>План расходов
на 2023 год в соответствии с Законом Брянской области от 12.12.2022 № 100-З "Об областном бюджете на 2023 год и на плановый период 2024 и 2025 годов" (в редакции закона от 24.03.2023 № 19-З по состоянию на конец отчетного периода)</t>
  </si>
  <si>
    <t>0209</t>
  </si>
  <si>
    <t>Другие вопросы в области национальной обороны</t>
  </si>
  <si>
    <t>0402</t>
  </si>
  <si>
    <t>Топливно-энергетический комплекс</t>
  </si>
  <si>
    <t xml:space="preserve">Бюджетные асигнования, утвержденные сводной бюджетной росписью с учетом изменений
</t>
  </si>
  <si>
    <t>Процент исполнения к плановым бюджетным назначениям, утвержденным законом о бюджете</t>
  </si>
  <si>
    <t>Процент исполнения к уточненным бюджетным назначениям, утвержденным бюджетной росписью</t>
  </si>
  <si>
    <t>Сведения об исполнении областного бюджета Брянской области за 9 месяцев 2023 года по расходам в разрезе разделов и подразделов классификации расходов в сравнении с плановыми значениями, утвержденными законом о бюджете на 2023 год</t>
  </si>
  <si>
    <t>Кассовое исполнение
за 9 месяцев
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</si>
</sst>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20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8">
    <xf numFmtId="0" fontId="0" fillId="0" borderId="0"/>
    <xf numFmtId="4" fontId="6" fillId="0" borderId="7">
      <alignment horizontal="right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8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3" fillId="0" borderId="0"/>
    <xf numFmtId="0" fontId="10" fillId="0" borderId="9"/>
    <xf numFmtId="0" fontId="6" fillId="0" borderId="10">
      <alignment horizontal="center"/>
    </xf>
    <xf numFmtId="0" fontId="11" fillId="0" borderId="11"/>
    <xf numFmtId="0" fontId="6" fillId="0" borderId="0">
      <alignment horizontal="left"/>
    </xf>
    <xf numFmtId="0" fontId="14" fillId="0" borderId="0">
      <alignment horizontal="center" vertical="top"/>
    </xf>
    <xf numFmtId="49" fontId="15" fillId="0" borderId="12">
      <alignment horizontal="right"/>
    </xf>
    <xf numFmtId="49" fontId="11" fillId="0" borderId="13">
      <alignment horizontal="center"/>
    </xf>
    <xf numFmtId="0" fontId="11" fillId="0" borderId="14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2">
      <alignment horizontal="right"/>
    </xf>
    <xf numFmtId="165" fontId="6" fillId="0" borderId="15">
      <alignment horizontal="center"/>
    </xf>
    <xf numFmtId="49" fontId="6" fillId="0" borderId="0"/>
    <xf numFmtId="0" fontId="6" fillId="0" borderId="0">
      <alignment horizontal="right"/>
    </xf>
    <xf numFmtId="0" fontId="6" fillId="0" borderId="16">
      <alignment horizontal="center"/>
    </xf>
    <xf numFmtId="0" fontId="6" fillId="0" borderId="8">
      <alignment wrapText="1"/>
    </xf>
    <xf numFmtId="49" fontId="6" fillId="0" borderId="17">
      <alignment horizontal="center"/>
    </xf>
    <xf numFmtId="0" fontId="6" fillId="0" borderId="18">
      <alignment wrapText="1"/>
    </xf>
    <xf numFmtId="49" fontId="6" fillId="0" borderId="15">
      <alignment horizontal="center"/>
    </xf>
    <xf numFmtId="0" fontId="6" fillId="0" borderId="19">
      <alignment horizontal="left"/>
    </xf>
    <xf numFmtId="49" fontId="6" fillId="0" borderId="19"/>
    <xf numFmtId="0" fontId="6" fillId="0" borderId="15">
      <alignment horizontal="center"/>
    </xf>
    <xf numFmtId="49" fontId="6" fillId="0" borderId="20">
      <alignment horizontal="center"/>
    </xf>
    <xf numFmtId="0" fontId="12" fillId="0" borderId="21"/>
    <xf numFmtId="49" fontId="6" fillId="0" borderId="22">
      <alignment horizontal="center" vertical="center" wrapText="1"/>
    </xf>
    <xf numFmtId="49" fontId="6" fillId="0" borderId="23">
      <alignment horizontal="center" vertical="center" wrapText="1"/>
    </xf>
    <xf numFmtId="49" fontId="6" fillId="0" borderId="7">
      <alignment horizontal="center" vertical="center" wrapText="1"/>
    </xf>
    <xf numFmtId="49" fontId="6" fillId="0" borderId="10">
      <alignment horizontal="center" vertical="center" wrapText="1"/>
    </xf>
    <xf numFmtId="0" fontId="6" fillId="0" borderId="24">
      <alignment horizontal="left" wrapText="1"/>
    </xf>
    <xf numFmtId="49" fontId="6" fillId="0" borderId="25">
      <alignment horizontal="center" wrapText="1"/>
    </xf>
    <xf numFmtId="49" fontId="6" fillId="0" borderId="26">
      <alignment horizontal="center"/>
    </xf>
    <xf numFmtId="4" fontId="6" fillId="0" borderId="22">
      <alignment horizontal="right"/>
    </xf>
    <xf numFmtId="4" fontId="6" fillId="0" borderId="27">
      <alignment horizontal="right"/>
    </xf>
    <xf numFmtId="0" fontId="6" fillId="0" borderId="28">
      <alignment horizontal="left" wrapText="1"/>
    </xf>
    <xf numFmtId="4" fontId="6" fillId="0" borderId="29">
      <alignment horizontal="right"/>
    </xf>
    <xf numFmtId="0" fontId="6" fillId="0" borderId="30">
      <alignment horizontal="left" wrapText="1" indent="1"/>
    </xf>
    <xf numFmtId="49" fontId="6" fillId="0" borderId="31">
      <alignment horizontal="center" wrapText="1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11">
      <alignment horizontal="center"/>
    </xf>
    <xf numFmtId="49" fontId="6" fillId="0" borderId="0">
      <alignment horizontal="center"/>
    </xf>
    <xf numFmtId="0" fontId="6" fillId="0" borderId="27">
      <alignment horizontal="left" wrapText="1" indent="2"/>
    </xf>
    <xf numFmtId="49" fontId="6" fillId="0" borderId="35">
      <alignment horizontal="center"/>
    </xf>
    <xf numFmtId="49" fontId="6" fillId="0" borderId="22">
      <alignment horizontal="center"/>
    </xf>
    <xf numFmtId="0" fontId="6" fillId="0" borderId="36">
      <alignment horizontal="left" wrapText="1" indent="2"/>
    </xf>
    <xf numFmtId="0" fontId="6" fillId="0" borderId="21"/>
    <xf numFmtId="0" fontId="6" fillId="3" borderId="21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8">
      <alignment horizontal="left"/>
    </xf>
    <xf numFmtId="49" fontId="6" fillId="0" borderId="8"/>
    <xf numFmtId="0" fontId="6" fillId="0" borderId="8"/>
    <xf numFmtId="0" fontId="6" fillId="0" borderId="37">
      <alignment horizontal="left" wrapText="1"/>
    </xf>
    <xf numFmtId="49" fontId="6" fillId="0" borderId="26">
      <alignment horizontal="center" wrapText="1"/>
    </xf>
    <xf numFmtId="4" fontId="6" fillId="0" borderId="7">
      <alignment horizontal="right"/>
    </xf>
    <xf numFmtId="4" fontId="6" fillId="0" borderId="38">
      <alignment horizontal="right"/>
    </xf>
    <xf numFmtId="0" fontId="6" fillId="0" borderId="39">
      <alignment horizontal="left" wrapText="1"/>
    </xf>
    <xf numFmtId="49" fontId="6" fillId="0" borderId="35">
      <alignment horizontal="center" wrapText="1"/>
    </xf>
    <xf numFmtId="49" fontId="6" fillId="0" borderId="27">
      <alignment horizontal="center"/>
    </xf>
    <xf numFmtId="0" fontId="6" fillId="0" borderId="18"/>
    <xf numFmtId="0" fontId="6" fillId="0" borderId="40"/>
    <xf numFmtId="0" fontId="8" fillId="0" borderId="36">
      <alignment horizontal="left" wrapText="1"/>
    </xf>
    <xf numFmtId="0" fontId="6" fillId="0" borderId="41">
      <alignment horizontal="center" wrapText="1"/>
    </xf>
    <xf numFmtId="49" fontId="6" fillId="0" borderId="42">
      <alignment horizontal="center" wrapText="1"/>
    </xf>
    <xf numFmtId="4" fontId="6" fillId="0" borderId="26">
      <alignment horizontal="right"/>
    </xf>
    <xf numFmtId="4" fontId="6" fillId="0" borderId="43">
      <alignment horizontal="right"/>
    </xf>
    <xf numFmtId="0" fontId="8" fillId="0" borderId="15">
      <alignment horizontal="left" wrapText="1"/>
    </xf>
    <xf numFmtId="0" fontId="11" fillId="0" borderId="21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8"/>
    <xf numFmtId="49" fontId="6" fillId="0" borderId="8">
      <alignment horizontal="left"/>
    </xf>
    <xf numFmtId="49" fontId="6" fillId="0" borderId="7">
      <alignment horizontal="center"/>
    </xf>
    <xf numFmtId="0" fontId="6" fillId="0" borderId="30">
      <alignment horizontal="left" wrapText="1"/>
    </xf>
    <xf numFmtId="49" fontId="6" fillId="0" borderId="44">
      <alignment horizontal="center"/>
    </xf>
    <xf numFmtId="0" fontId="6" fillId="0" borderId="33">
      <alignment horizontal="left" wrapText="1"/>
    </xf>
    <xf numFmtId="0" fontId="11" fillId="0" borderId="32"/>
    <xf numFmtId="0" fontId="11" fillId="0" borderId="44"/>
    <xf numFmtId="0" fontId="6" fillId="0" borderId="37">
      <alignment horizontal="left" wrapText="1" indent="1"/>
    </xf>
    <xf numFmtId="49" fontId="6" fillId="0" borderId="45">
      <alignment horizontal="center" wrapText="1"/>
    </xf>
    <xf numFmtId="0" fontId="6" fillId="0" borderId="39">
      <alignment horizontal="left" wrapText="1" indent="1"/>
    </xf>
    <xf numFmtId="0" fontId="6" fillId="0" borderId="30">
      <alignment horizontal="left" wrapText="1" indent="2"/>
    </xf>
    <xf numFmtId="0" fontId="6" fillId="0" borderId="33">
      <alignment horizontal="left" wrapText="1" indent="2"/>
    </xf>
    <xf numFmtId="49" fontId="6" fillId="0" borderId="45">
      <alignment horizontal="center"/>
    </xf>
    <xf numFmtId="0" fontId="11" fillId="0" borderId="19"/>
    <xf numFmtId="0" fontId="11" fillId="0" borderId="8"/>
    <xf numFmtId="0" fontId="8" fillId="0" borderId="23">
      <alignment horizontal="center" vertical="center" textRotation="90" wrapText="1"/>
    </xf>
    <xf numFmtId="0" fontId="6" fillId="0" borderId="22">
      <alignment horizontal="center" vertical="top" wrapText="1"/>
    </xf>
    <xf numFmtId="0" fontId="6" fillId="0" borderId="32">
      <alignment horizontal="center" vertical="top"/>
    </xf>
    <xf numFmtId="0" fontId="6" fillId="0" borderId="22">
      <alignment horizontal="center" vertical="top"/>
    </xf>
    <xf numFmtId="49" fontId="6" fillId="0" borderId="22">
      <alignment horizontal="center" vertical="top" wrapText="1"/>
    </xf>
    <xf numFmtId="0" fontId="8" fillId="0" borderId="46"/>
    <xf numFmtId="49" fontId="8" fillId="0" borderId="25">
      <alignment horizontal="center"/>
    </xf>
    <xf numFmtId="0" fontId="12" fillId="0" borderId="14"/>
    <xf numFmtId="49" fontId="16" fillId="0" borderId="47">
      <alignment horizontal="left" vertical="center" wrapText="1"/>
    </xf>
    <xf numFmtId="49" fontId="8" fillId="0" borderId="35">
      <alignment horizontal="center" vertical="center" wrapText="1"/>
    </xf>
    <xf numFmtId="49" fontId="6" fillId="0" borderId="48">
      <alignment horizontal="left" vertical="center" wrapText="1" indent="2"/>
    </xf>
    <xf numFmtId="49" fontId="6" fillId="0" borderId="31">
      <alignment horizontal="center" vertical="center" wrapText="1"/>
    </xf>
    <xf numFmtId="0" fontId="6" fillId="0" borderId="32"/>
    <xf numFmtId="4" fontId="6" fillId="0" borderId="32">
      <alignment horizontal="right"/>
    </xf>
    <xf numFmtId="4" fontId="6" fillId="0" borderId="44">
      <alignment horizontal="right"/>
    </xf>
    <xf numFmtId="49" fontId="6" fillId="0" borderId="49">
      <alignment horizontal="left" vertical="center" wrapText="1" indent="3"/>
    </xf>
    <xf numFmtId="49" fontId="6" fillId="0" borderId="45">
      <alignment horizontal="center" vertical="center" wrapText="1"/>
    </xf>
    <xf numFmtId="49" fontId="6" fillId="0" borderId="47">
      <alignment horizontal="left" vertical="center" wrapText="1" indent="3"/>
    </xf>
    <xf numFmtId="49" fontId="6" fillId="0" borderId="35">
      <alignment horizontal="center" vertical="center" wrapText="1"/>
    </xf>
    <xf numFmtId="49" fontId="6" fillId="0" borderId="50">
      <alignment horizontal="left" vertical="center" wrapText="1" indent="3"/>
    </xf>
    <xf numFmtId="0" fontId="16" fillId="0" borderId="46">
      <alignment horizontal="left" vertical="center" wrapText="1"/>
    </xf>
    <xf numFmtId="49" fontId="6" fillId="0" borderId="51">
      <alignment horizontal="center" vertical="center" wrapText="1"/>
    </xf>
    <xf numFmtId="4" fontId="6" fillId="0" borderId="10">
      <alignment horizontal="right"/>
    </xf>
    <xf numFmtId="4" fontId="6" fillId="0" borderId="52">
      <alignment horizontal="right"/>
    </xf>
    <xf numFmtId="0" fontId="8" fillId="0" borderId="19">
      <alignment horizontal="center" vertical="center" textRotation="90" wrapText="1"/>
    </xf>
    <xf numFmtId="49" fontId="6" fillId="0" borderId="19">
      <alignment horizontal="left" vertical="center" wrapText="1" indent="3"/>
    </xf>
    <xf numFmtId="49" fontId="6" fillId="0" borderId="21">
      <alignment horizontal="center" vertical="center" wrapText="1"/>
    </xf>
    <xf numFmtId="4" fontId="6" fillId="0" borderId="21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8">
      <alignment horizontal="center" vertical="center" textRotation="90" wrapText="1"/>
    </xf>
    <xf numFmtId="49" fontId="6" fillId="0" borderId="8">
      <alignment horizontal="left" vertical="center" wrapText="1" indent="3"/>
    </xf>
    <xf numFmtId="49" fontId="6" fillId="0" borderId="8">
      <alignment horizontal="center" vertical="center" wrapText="1"/>
    </xf>
    <xf numFmtId="4" fontId="6" fillId="0" borderId="8">
      <alignment horizontal="right"/>
    </xf>
    <xf numFmtId="49" fontId="6" fillId="0" borderId="32">
      <alignment horizontal="center" vertical="center" wrapText="1"/>
    </xf>
    <xf numFmtId="0" fontId="16" fillId="0" borderId="53">
      <alignment horizontal="left" vertical="center" wrapText="1"/>
    </xf>
    <xf numFmtId="49" fontId="8" fillId="0" borderId="25">
      <alignment horizontal="center" vertical="center" wrapText="1"/>
    </xf>
    <xf numFmtId="4" fontId="6" fillId="0" borderId="54">
      <alignment horizontal="right"/>
    </xf>
    <xf numFmtId="49" fontId="6" fillId="0" borderId="55">
      <alignment horizontal="left" vertical="center" wrapText="1" indent="2"/>
    </xf>
    <xf numFmtId="0" fontId="6" fillId="0" borderId="34"/>
    <xf numFmtId="0" fontId="6" fillId="0" borderId="27"/>
    <xf numFmtId="49" fontId="6" fillId="0" borderId="56">
      <alignment horizontal="left" vertical="center" wrapText="1" indent="3"/>
    </xf>
    <xf numFmtId="4" fontId="6" fillId="0" borderId="57">
      <alignment horizontal="right"/>
    </xf>
    <xf numFmtId="49" fontId="6" fillId="0" borderId="58">
      <alignment horizontal="left" vertical="center" wrapText="1" indent="3"/>
    </xf>
    <xf numFmtId="49" fontId="6" fillId="0" borderId="59">
      <alignment horizontal="left" vertical="center" wrapText="1" indent="3"/>
    </xf>
    <xf numFmtId="49" fontId="6" fillId="0" borderId="60">
      <alignment horizontal="center" vertical="center" wrapText="1"/>
    </xf>
    <xf numFmtId="4" fontId="6" fillId="0" borderId="61">
      <alignment horizontal="right"/>
    </xf>
    <xf numFmtId="0" fontId="8" fillId="0" borderId="19">
      <alignment horizontal="center" vertical="center" textRotation="90"/>
    </xf>
    <xf numFmtId="4" fontId="6" fillId="0" borderId="0">
      <alignment horizontal="right"/>
    </xf>
    <xf numFmtId="0" fontId="8" fillId="0" borderId="8">
      <alignment horizontal="center" vertical="center" textRotation="90"/>
    </xf>
    <xf numFmtId="0" fontId="8" fillId="0" borderId="23">
      <alignment horizontal="center" vertical="center" textRotation="90"/>
    </xf>
    <xf numFmtId="0" fontId="6" fillId="0" borderId="44"/>
    <xf numFmtId="49" fontId="6" fillId="0" borderId="62">
      <alignment horizontal="center" vertical="center" wrapText="1"/>
    </xf>
    <xf numFmtId="0" fontId="6" fillId="0" borderId="63"/>
    <xf numFmtId="0" fontId="6" fillId="0" borderId="64"/>
    <xf numFmtId="0" fontId="8" fillId="0" borderId="22">
      <alignment horizontal="center" vertical="center" textRotation="90"/>
    </xf>
    <xf numFmtId="49" fontId="16" fillId="0" borderId="53">
      <alignment horizontal="left" vertical="center" wrapText="1"/>
    </xf>
    <xf numFmtId="0" fontId="8" fillId="0" borderId="45">
      <alignment horizontal="center" vertical="center"/>
    </xf>
    <xf numFmtId="0" fontId="6" fillId="0" borderId="31">
      <alignment horizontal="center" vertical="center"/>
    </xf>
    <xf numFmtId="0" fontId="6" fillId="0" borderId="45">
      <alignment horizontal="center" vertical="center"/>
    </xf>
    <xf numFmtId="0" fontId="6" fillId="0" borderId="35">
      <alignment horizontal="center" vertical="center"/>
    </xf>
    <xf numFmtId="0" fontId="6" fillId="0" borderId="51">
      <alignment horizontal="center" vertical="center"/>
    </xf>
    <xf numFmtId="0" fontId="8" fillId="0" borderId="25">
      <alignment horizontal="center" vertical="center"/>
    </xf>
    <xf numFmtId="49" fontId="8" fillId="0" borderId="35">
      <alignment horizontal="center" vertical="center"/>
    </xf>
    <xf numFmtId="49" fontId="6" fillId="0" borderId="62">
      <alignment horizontal="center" vertical="center"/>
    </xf>
    <xf numFmtId="49" fontId="6" fillId="0" borderId="45">
      <alignment horizontal="center" vertical="center"/>
    </xf>
    <xf numFmtId="49" fontId="6" fillId="0" borderId="35">
      <alignment horizontal="center" vertical="center"/>
    </xf>
    <xf numFmtId="49" fontId="6" fillId="0" borderId="51">
      <alignment horizontal="center" vertical="center"/>
    </xf>
    <xf numFmtId="49" fontId="6" fillId="0" borderId="8">
      <alignment horizontal="center" wrapText="1"/>
    </xf>
    <xf numFmtId="0" fontId="6" fillId="0" borderId="8">
      <alignment horizontal="center"/>
    </xf>
    <xf numFmtId="49" fontId="6" fillId="0" borderId="0">
      <alignment horizontal="left"/>
    </xf>
    <xf numFmtId="0" fontId="6" fillId="0" borderId="19">
      <alignment horizontal="center"/>
    </xf>
    <xf numFmtId="49" fontId="6" fillId="0" borderId="19">
      <alignment horizontal="center"/>
    </xf>
    <xf numFmtId="0" fontId="17" fillId="0" borderId="8">
      <alignment wrapText="1"/>
    </xf>
    <xf numFmtId="0" fontId="18" fillId="0" borderId="8"/>
    <xf numFmtId="0" fontId="17" fillId="0" borderId="22">
      <alignment wrapText="1"/>
    </xf>
    <xf numFmtId="0" fontId="17" fillId="0" borderId="19">
      <alignment wrapText="1"/>
    </xf>
    <xf numFmtId="0" fontId="18" fillId="0" borderId="19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1" fillId="4" borderId="0"/>
    <xf numFmtId="0" fontId="12" fillId="0" borderId="0"/>
  </cellStyleXfs>
  <cellXfs count="34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</cellXfs>
  <cellStyles count="188">
    <cellStyle name="br" xfId="183"/>
    <cellStyle name="col" xfId="182"/>
    <cellStyle name="style0" xfId="184"/>
    <cellStyle name="td" xfId="185"/>
    <cellStyle name="tr" xfId="181"/>
    <cellStyle name="xl100" xfId="66"/>
    <cellStyle name="xl101" xfId="71"/>
    <cellStyle name="xl102" xfId="81"/>
    <cellStyle name="xl103" xfId="85"/>
    <cellStyle name="xl104" xfId="93"/>
    <cellStyle name="xl105" xfId="88"/>
    <cellStyle name="xl106" xfId="96"/>
    <cellStyle name="xl107" xfId="99"/>
    <cellStyle name="xl108" xfId="83"/>
    <cellStyle name="xl109" xfId="86"/>
    <cellStyle name="xl110" xfId="94"/>
    <cellStyle name="xl111" xfId="98"/>
    <cellStyle name="xl112" xfId="84"/>
    <cellStyle name="xl113" xfId="87"/>
    <cellStyle name="xl114" xfId="89"/>
    <cellStyle name="xl115" xfId="95"/>
    <cellStyle name="xl116" xfId="90"/>
    <cellStyle name="xl117" xfId="97"/>
    <cellStyle name="xl118" xfId="91"/>
    <cellStyle name="xl119" xfId="92"/>
    <cellStyle name="xl120" xfId="101"/>
    <cellStyle name="xl121" xfId="125"/>
    <cellStyle name="xl122" xfId="129"/>
    <cellStyle name="xl123" xfId="133"/>
    <cellStyle name="xl124" xfId="150"/>
    <cellStyle name="xl125" xfId="152"/>
    <cellStyle name="xl126" xfId="153"/>
    <cellStyle name="xl127" xfId="100"/>
    <cellStyle name="xl128" xfId="158"/>
    <cellStyle name="xl129" xfId="176"/>
    <cellStyle name="xl130" xfId="179"/>
    <cellStyle name="xl131" xfId="102"/>
    <cellStyle name="xl132" xfId="106"/>
    <cellStyle name="xl133" xfId="109"/>
    <cellStyle name="xl134" xfId="111"/>
    <cellStyle name="xl135" xfId="116"/>
    <cellStyle name="xl136" xfId="118"/>
    <cellStyle name="xl137" xfId="120"/>
    <cellStyle name="xl138" xfId="121"/>
    <cellStyle name="xl139" xfId="126"/>
    <cellStyle name="xl140" xfId="130"/>
    <cellStyle name="xl141" xfId="134"/>
    <cellStyle name="xl142" xfId="138"/>
    <cellStyle name="xl143" xfId="141"/>
    <cellStyle name="xl144" xfId="144"/>
    <cellStyle name="xl145" xfId="146"/>
    <cellStyle name="xl146" xfId="147"/>
    <cellStyle name="xl147" xfId="159"/>
    <cellStyle name="xl148" xfId="107"/>
    <cellStyle name="xl149" xfId="110"/>
    <cellStyle name="xl150" xfId="112"/>
    <cellStyle name="xl151" xfId="117"/>
    <cellStyle name="xl152" xfId="119"/>
    <cellStyle name="xl153" xfId="122"/>
    <cellStyle name="xl154" xfId="127"/>
    <cellStyle name="xl155" xfId="131"/>
    <cellStyle name="xl156" xfId="135"/>
    <cellStyle name="xl157" xfId="137"/>
    <cellStyle name="xl158" xfId="139"/>
    <cellStyle name="xl159" xfId="148"/>
    <cellStyle name="xl160" xfId="155"/>
    <cellStyle name="xl161" xfId="160"/>
    <cellStyle name="xl162" xfId="161"/>
    <cellStyle name="xl163" xfId="162"/>
    <cellStyle name="xl164" xfId="163"/>
    <cellStyle name="xl165" xfId="164"/>
    <cellStyle name="xl166" xfId="165"/>
    <cellStyle name="xl167" xfId="166"/>
    <cellStyle name="xl168" xfId="167"/>
    <cellStyle name="xl169" xfId="168"/>
    <cellStyle name="xl170" xfId="169"/>
    <cellStyle name="xl171" xfId="170"/>
    <cellStyle name="xl172" xfId="105"/>
    <cellStyle name="xl173" xfId="113"/>
    <cellStyle name="xl174" xfId="123"/>
    <cellStyle name="xl175" xfId="128"/>
    <cellStyle name="xl176" xfId="132"/>
    <cellStyle name="xl177" xfId="136"/>
    <cellStyle name="xl178" xfId="151"/>
    <cellStyle name="xl179" xfId="114"/>
    <cellStyle name="xl180" xfId="156"/>
    <cellStyle name="xl181" xfId="171"/>
    <cellStyle name="xl182" xfId="174"/>
    <cellStyle name="xl183" xfId="177"/>
    <cellStyle name="xl184" xfId="180"/>
    <cellStyle name="xl185" xfId="172"/>
    <cellStyle name="xl186" xfId="175"/>
    <cellStyle name="xl187" xfId="173"/>
    <cellStyle name="xl188" xfId="103"/>
    <cellStyle name="xl189" xfId="140"/>
    <cellStyle name="xl190" xfId="142"/>
    <cellStyle name="xl191" xfId="145"/>
    <cellStyle name="xl192" xfId="149"/>
    <cellStyle name="xl193" xfId="154"/>
    <cellStyle name="xl194" xfId="115"/>
    <cellStyle name="xl195" xfId="157"/>
    <cellStyle name="xl196" xfId="124"/>
    <cellStyle name="xl197" xfId="178"/>
    <cellStyle name="xl198" xfId="104"/>
    <cellStyle name="xl199" xfId="143"/>
    <cellStyle name="xl200" xfId="108"/>
    <cellStyle name="xl21" xfId="186"/>
    <cellStyle name="xl22" xfId="3"/>
    <cellStyle name="xl23" xfId="10"/>
    <cellStyle name="xl24" xfId="14"/>
    <cellStyle name="xl25" xfId="21"/>
    <cellStyle name="xl26" xfId="9"/>
    <cellStyle name="xl27" xfId="7"/>
    <cellStyle name="xl28" xfId="37"/>
    <cellStyle name="xl29" xfId="41"/>
    <cellStyle name="xl30" xfId="48"/>
    <cellStyle name="xl31" xfId="55"/>
    <cellStyle name="xl32" xfId="187"/>
    <cellStyle name="xl33" xfId="15"/>
    <cellStyle name="xl34" xfId="32"/>
    <cellStyle name="xl35" xfId="42"/>
    <cellStyle name="xl36" xfId="49"/>
    <cellStyle name="xl37" xfId="56"/>
    <cellStyle name="xl38" xfId="59"/>
    <cellStyle name="xl39" xfId="33"/>
    <cellStyle name="xl40" xfId="25"/>
    <cellStyle name="xl41" xfId="43"/>
    <cellStyle name="xl42" xfId="50"/>
    <cellStyle name="xl43" xfId="57"/>
    <cellStyle name="xl44" xfId="39"/>
    <cellStyle name="xl45" xfId="40"/>
    <cellStyle name="xl46" xfId="44"/>
    <cellStyle name="xl47" xfId="61"/>
    <cellStyle name="xl48" xfId="4"/>
    <cellStyle name="xl49" xfId="22"/>
    <cellStyle name="xl50" xfId="28"/>
    <cellStyle name="xl51" xfId="30"/>
    <cellStyle name="xl52" xfId="11"/>
    <cellStyle name="xl53" xfId="16"/>
    <cellStyle name="xl54" xfId="23"/>
    <cellStyle name="xl55" xfId="5"/>
    <cellStyle name="xl56" xfId="36"/>
    <cellStyle name="xl57" xfId="12"/>
    <cellStyle name="xl58" xfId="17"/>
    <cellStyle name="xl59" xfId="24"/>
    <cellStyle name="xl60" xfId="27"/>
    <cellStyle name="xl61" xfId="29"/>
    <cellStyle name="xl62" xfId="31"/>
    <cellStyle name="xl63" xfId="34"/>
    <cellStyle name="xl64" xfId="35"/>
    <cellStyle name="xl65" xfId="6"/>
    <cellStyle name="xl66" xfId="13"/>
    <cellStyle name="xl67" xfId="18"/>
    <cellStyle name="xl68" xfId="45"/>
    <cellStyle name="xl69" xfId="8"/>
    <cellStyle name="xl70" xfId="19"/>
    <cellStyle name="xl71" xfId="26"/>
    <cellStyle name="xl72" xfId="38"/>
    <cellStyle name="xl73" xfId="46"/>
    <cellStyle name="xl74" xfId="51"/>
    <cellStyle name="xl75" xfId="58"/>
    <cellStyle name="xl76" xfId="60"/>
    <cellStyle name="xl77" xfId="20"/>
    <cellStyle name="xl78" xfId="47"/>
    <cellStyle name="xl79" xfId="52"/>
    <cellStyle name="xl80" xfId="53"/>
    <cellStyle name="xl81" xfId="54"/>
    <cellStyle name="xl82" xfId="62"/>
    <cellStyle name="xl83" xfId="64"/>
    <cellStyle name="xl84" xfId="67"/>
    <cellStyle name="xl85" xfId="74"/>
    <cellStyle name="xl86" xfId="76"/>
    <cellStyle name="xl87" xfId="63"/>
    <cellStyle name="xl88" xfId="72"/>
    <cellStyle name="xl89" xfId="75"/>
    <cellStyle name="xl90" xfId="77"/>
    <cellStyle name="xl91" xfId="82"/>
    <cellStyle name="xl92" xfId="68"/>
    <cellStyle name="xl93" xfId="78"/>
    <cellStyle name="xl94" xfId="65"/>
    <cellStyle name="xl95" xfId="69"/>
    <cellStyle name="xl96" xfId="1"/>
    <cellStyle name="xl96 2" xfId="79"/>
    <cellStyle name="xl97" xfId="70"/>
    <cellStyle name="xl98" xfId="73"/>
    <cellStyle name="xl99" xfId="80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zoomScaleNormal="100" zoomScaleSheetLayoutView="100" workbookViewId="0">
      <selection activeCell="E42" sqref="E42"/>
    </sheetView>
  </sheetViews>
  <sheetFormatPr defaultRowHeight="14.4" x14ac:dyDescent="0.3"/>
  <cols>
    <col min="1" max="1" width="47.88671875" customWidth="1"/>
    <col min="2" max="2" width="7.44140625" customWidth="1"/>
    <col min="3" max="3" width="19.21875" style="18" customWidth="1"/>
    <col min="4" max="4" width="19.88671875" customWidth="1"/>
    <col min="5" max="5" width="19" customWidth="1"/>
    <col min="6" max="6" width="15" style="18" customWidth="1"/>
    <col min="7" max="7" width="14.88671875" customWidth="1"/>
  </cols>
  <sheetData>
    <row r="1" spans="1:7" x14ac:dyDescent="0.3">
      <c r="A1" s="25"/>
      <c r="B1" s="25"/>
      <c r="C1" s="25"/>
      <c r="D1" s="25"/>
      <c r="E1" s="25"/>
    </row>
    <row r="2" spans="1:7" s="3" customFormat="1" ht="63" customHeight="1" x14ac:dyDescent="0.3">
      <c r="A2" s="30" t="s">
        <v>166</v>
      </c>
      <c r="B2" s="30"/>
      <c r="C2" s="30"/>
      <c r="D2" s="30"/>
      <c r="E2" s="30"/>
      <c r="F2" s="30"/>
      <c r="G2" s="30"/>
    </row>
    <row r="3" spans="1:7" s="3" customFormat="1" ht="15.6" x14ac:dyDescent="0.3">
      <c r="A3" s="4"/>
      <c r="B3" s="4"/>
      <c r="C3" s="4"/>
      <c r="D3" s="26"/>
      <c r="E3" s="26"/>
      <c r="F3" s="19"/>
      <c r="G3" s="5" t="s">
        <v>145</v>
      </c>
    </row>
    <row r="4" spans="1:7" s="3" customFormat="1" ht="70.2" customHeight="1" x14ac:dyDescent="0.3">
      <c r="A4" s="22" t="s">
        <v>142</v>
      </c>
      <c r="B4" s="22" t="s">
        <v>143</v>
      </c>
      <c r="C4" s="31" t="s">
        <v>158</v>
      </c>
      <c r="D4" s="27" t="s">
        <v>163</v>
      </c>
      <c r="E4" s="27" t="s">
        <v>167</v>
      </c>
      <c r="F4" s="27" t="s">
        <v>164</v>
      </c>
      <c r="G4" s="27" t="s">
        <v>165</v>
      </c>
    </row>
    <row r="5" spans="1:7" s="3" customFormat="1" ht="70.8" customHeight="1" x14ac:dyDescent="0.3">
      <c r="A5" s="23"/>
      <c r="B5" s="23"/>
      <c r="C5" s="32"/>
      <c r="D5" s="28"/>
      <c r="E5" s="28"/>
      <c r="F5" s="28"/>
      <c r="G5" s="28"/>
    </row>
    <row r="6" spans="1:7" s="3" customFormat="1" ht="66.599999999999994" customHeight="1" x14ac:dyDescent="0.3">
      <c r="A6" s="24"/>
      <c r="B6" s="24"/>
      <c r="C6" s="33"/>
      <c r="D6" s="29"/>
      <c r="E6" s="29"/>
      <c r="F6" s="29"/>
      <c r="G6" s="29"/>
    </row>
    <row r="7" spans="1:7" ht="18" customHeight="1" x14ac:dyDescent="0.3">
      <c r="A7" s="11" t="s">
        <v>98</v>
      </c>
      <c r="B7" s="12" t="s">
        <v>6</v>
      </c>
      <c r="C7" s="6">
        <f>SUM(C8:C15)</f>
        <v>6571196501.6299992</v>
      </c>
      <c r="D7" s="6">
        <f>SUM(D8:D15)</f>
        <v>5211460107.75</v>
      </c>
      <c r="E7" s="6">
        <f>SUM(E8:E15)</f>
        <v>1500660125.9899998</v>
      </c>
      <c r="F7" s="7">
        <f>E7/C7*100</f>
        <v>22.836938837816795</v>
      </c>
      <c r="G7" s="7">
        <f>E7/D7*100</f>
        <v>28.79538737633926</v>
      </c>
    </row>
    <row r="8" spans="1:7" ht="46.8" x14ac:dyDescent="0.3">
      <c r="A8" s="10" t="s">
        <v>132</v>
      </c>
      <c r="B8" s="13" t="s">
        <v>39</v>
      </c>
      <c r="C8" s="14">
        <v>7429887</v>
      </c>
      <c r="D8" s="14">
        <v>7429887</v>
      </c>
      <c r="E8" s="14">
        <v>3954754.76</v>
      </c>
      <c r="F8" s="8">
        <f>E8/C8*100</f>
        <v>53.227656894378072</v>
      </c>
      <c r="G8" s="8">
        <f t="shared" ref="G8:G75" si="0">E8/D8*100</f>
        <v>53.227656894378072</v>
      </c>
    </row>
    <row r="9" spans="1:7" ht="62.4" x14ac:dyDescent="0.3">
      <c r="A9" s="10" t="s">
        <v>87</v>
      </c>
      <c r="B9" s="13" t="s">
        <v>52</v>
      </c>
      <c r="C9" s="14">
        <v>181571725</v>
      </c>
      <c r="D9" s="14">
        <v>181571725</v>
      </c>
      <c r="E9" s="14">
        <v>116225420.25</v>
      </c>
      <c r="F9" s="8">
        <f t="shared" ref="F9:F72" si="1">E9/C9*100</f>
        <v>64.010748507235917</v>
      </c>
      <c r="G9" s="8">
        <f t="shared" si="0"/>
        <v>64.010748507235917</v>
      </c>
    </row>
    <row r="10" spans="1:7" ht="62.4" x14ac:dyDescent="0.3">
      <c r="A10" s="10" t="s">
        <v>17</v>
      </c>
      <c r="B10" s="13" t="s">
        <v>69</v>
      </c>
      <c r="C10" s="14">
        <v>351365773</v>
      </c>
      <c r="D10" s="14">
        <v>388356484</v>
      </c>
      <c r="E10" s="14">
        <v>240134072.34999999</v>
      </c>
      <c r="F10" s="8">
        <f t="shared" si="1"/>
        <v>68.343046136710655</v>
      </c>
      <c r="G10" s="8">
        <f t="shared" si="0"/>
        <v>61.833413949128243</v>
      </c>
    </row>
    <row r="11" spans="1:7" ht="15.6" x14ac:dyDescent="0.3">
      <c r="A11" s="10" t="s">
        <v>29</v>
      </c>
      <c r="B11" s="13" t="s">
        <v>85</v>
      </c>
      <c r="C11" s="14">
        <v>453990325.94</v>
      </c>
      <c r="D11" s="14">
        <v>461374403.94</v>
      </c>
      <c r="E11" s="14">
        <v>240384282.41999999</v>
      </c>
      <c r="F11" s="8">
        <f t="shared" si="1"/>
        <v>52.949208096511178</v>
      </c>
      <c r="G11" s="8">
        <f t="shared" si="0"/>
        <v>52.101781192712423</v>
      </c>
    </row>
    <row r="12" spans="1:7" ht="46.8" x14ac:dyDescent="0.3">
      <c r="A12" s="10" t="s">
        <v>78</v>
      </c>
      <c r="B12" s="13" t="s">
        <v>102</v>
      </c>
      <c r="C12" s="14">
        <v>156367190</v>
      </c>
      <c r="D12" s="14">
        <v>165216280</v>
      </c>
      <c r="E12" s="14">
        <v>115923830.90000001</v>
      </c>
      <c r="F12" s="8">
        <f t="shared" si="1"/>
        <v>74.135648853189736</v>
      </c>
      <c r="G12" s="8">
        <f t="shared" si="0"/>
        <v>70.164895917036745</v>
      </c>
    </row>
    <row r="13" spans="1:7" ht="31.2" x14ac:dyDescent="0.3">
      <c r="A13" s="10" t="s">
        <v>10</v>
      </c>
      <c r="B13" s="13" t="s">
        <v>115</v>
      </c>
      <c r="C13" s="14">
        <v>46341903</v>
      </c>
      <c r="D13" s="14">
        <v>46341903</v>
      </c>
      <c r="E13" s="14">
        <v>31989965.300000001</v>
      </c>
      <c r="F13" s="8">
        <f t="shared" si="1"/>
        <v>69.030322945520822</v>
      </c>
      <c r="G13" s="8">
        <f t="shared" si="0"/>
        <v>69.030322945520822</v>
      </c>
    </row>
    <row r="14" spans="1:7" ht="15.6" x14ac:dyDescent="0.3">
      <c r="A14" s="10" t="s">
        <v>139</v>
      </c>
      <c r="B14" s="13" t="s">
        <v>120</v>
      </c>
      <c r="C14" s="14">
        <v>221056335.5</v>
      </c>
      <c r="D14" s="14">
        <v>45133772.920000002</v>
      </c>
      <c r="E14" s="14">
        <v>0</v>
      </c>
      <c r="F14" s="8">
        <f t="shared" si="1"/>
        <v>0</v>
      </c>
      <c r="G14" s="8">
        <f t="shared" si="0"/>
        <v>0</v>
      </c>
    </row>
    <row r="15" spans="1:7" ht="15.6" x14ac:dyDescent="0.3">
      <c r="A15" s="10" t="s">
        <v>95</v>
      </c>
      <c r="B15" s="13" t="s">
        <v>8</v>
      </c>
      <c r="C15" s="14">
        <v>5153073362.1899996</v>
      </c>
      <c r="D15" s="14">
        <v>3916035651.8899999</v>
      </c>
      <c r="E15" s="14">
        <v>752047800.00999999</v>
      </c>
      <c r="F15" s="8">
        <f t="shared" si="1"/>
        <v>14.594160555292152</v>
      </c>
      <c r="G15" s="8">
        <f t="shared" si="0"/>
        <v>19.204314435876967</v>
      </c>
    </row>
    <row r="16" spans="1:7" ht="15.6" x14ac:dyDescent="0.3">
      <c r="A16" s="11" t="s">
        <v>128</v>
      </c>
      <c r="B16" s="12" t="s">
        <v>129</v>
      </c>
      <c r="C16" s="6">
        <f>C17+C18+C19</f>
        <v>5259868698.0799999</v>
      </c>
      <c r="D16" s="6">
        <f t="shared" ref="D16:E16" si="2">D17+D18+D19</f>
        <v>7683259798.0799999</v>
      </c>
      <c r="E16" s="6">
        <f t="shared" si="2"/>
        <v>6283062993.54</v>
      </c>
      <c r="F16" s="8">
        <f t="shared" si="1"/>
        <v>119.45284862022308</v>
      </c>
      <c r="G16" s="7">
        <f t="shared" si="0"/>
        <v>81.776006000865664</v>
      </c>
    </row>
    <row r="17" spans="1:7" ht="15.6" x14ac:dyDescent="0.3">
      <c r="A17" s="10" t="s">
        <v>126</v>
      </c>
      <c r="B17" s="13" t="s">
        <v>26</v>
      </c>
      <c r="C17" s="14">
        <v>45228000</v>
      </c>
      <c r="D17" s="14">
        <v>112145800</v>
      </c>
      <c r="E17" s="14">
        <v>102131781.37</v>
      </c>
      <c r="F17" s="8">
        <f t="shared" si="1"/>
        <v>225.81538288228532</v>
      </c>
      <c r="G17" s="8">
        <f t="shared" si="0"/>
        <v>91.070536185929399</v>
      </c>
    </row>
    <row r="18" spans="1:7" ht="15.6" x14ac:dyDescent="0.3">
      <c r="A18" s="10" t="s">
        <v>24</v>
      </c>
      <c r="B18" s="13" t="s">
        <v>46</v>
      </c>
      <c r="C18" s="14">
        <v>218083190.30000001</v>
      </c>
      <c r="D18" s="14">
        <v>218083190.30000001</v>
      </c>
      <c r="E18" s="14">
        <v>141166502.78999999</v>
      </c>
      <c r="F18" s="8">
        <f t="shared" si="1"/>
        <v>64.730574876407601</v>
      </c>
      <c r="G18" s="8">
        <f t="shared" si="0"/>
        <v>64.730574876407601</v>
      </c>
    </row>
    <row r="19" spans="1:7" s="18" customFormat="1" ht="31.2" x14ac:dyDescent="0.3">
      <c r="A19" s="10" t="s">
        <v>160</v>
      </c>
      <c r="B19" s="13" t="s">
        <v>159</v>
      </c>
      <c r="C19" s="14">
        <v>4996557507.7799997</v>
      </c>
      <c r="D19" s="14">
        <v>7353030807.7799997</v>
      </c>
      <c r="E19" s="14">
        <v>6039764709.3800001</v>
      </c>
      <c r="F19" s="8">
        <f t="shared" si="1"/>
        <v>120.87851885974797</v>
      </c>
      <c r="G19" s="8">
        <f t="shared" si="0"/>
        <v>82.139798775078219</v>
      </c>
    </row>
    <row r="20" spans="1:7" ht="36.6" customHeight="1" x14ac:dyDescent="0.3">
      <c r="A20" s="11" t="s">
        <v>21</v>
      </c>
      <c r="B20" s="12" t="s">
        <v>101</v>
      </c>
      <c r="C20" s="6">
        <f>C21+C22+C23+C24</f>
        <v>1136978021.21</v>
      </c>
      <c r="D20" s="6">
        <f>D21+D22+D23+D24</f>
        <v>1140788861.21</v>
      </c>
      <c r="E20" s="6">
        <f>E21+E22+E23+E24</f>
        <v>733181665.73000002</v>
      </c>
      <c r="F20" s="7">
        <f t="shared" si="1"/>
        <v>64.485122144202052</v>
      </c>
      <c r="G20" s="7">
        <f t="shared" si="0"/>
        <v>64.269707626031391</v>
      </c>
    </row>
    <row r="21" spans="1:7" s="17" customFormat="1" ht="15.6" x14ac:dyDescent="0.3">
      <c r="A21" s="10" t="s">
        <v>156</v>
      </c>
      <c r="B21" s="13" t="s">
        <v>157</v>
      </c>
      <c r="C21" s="14">
        <v>25399854</v>
      </c>
      <c r="D21" s="14">
        <v>25399854</v>
      </c>
      <c r="E21" s="14">
        <v>5309863.3600000003</v>
      </c>
      <c r="F21" s="8">
        <f t="shared" si="1"/>
        <v>20.90509402140658</v>
      </c>
      <c r="G21" s="8">
        <f t="shared" si="0"/>
        <v>20.90509402140658</v>
      </c>
    </row>
    <row r="22" spans="1:7" ht="62.4" x14ac:dyDescent="0.3">
      <c r="A22" s="10" t="s">
        <v>153</v>
      </c>
      <c r="B22" s="13" t="s">
        <v>49</v>
      </c>
      <c r="C22" s="14">
        <v>709221396.07000005</v>
      </c>
      <c r="D22" s="14">
        <v>713032236.07000005</v>
      </c>
      <c r="E22" s="14">
        <v>452986968.62</v>
      </c>
      <c r="F22" s="8">
        <f t="shared" si="1"/>
        <v>63.871024073742163</v>
      </c>
      <c r="G22" s="8">
        <f t="shared" si="0"/>
        <v>63.529661872893108</v>
      </c>
    </row>
    <row r="23" spans="1:7" ht="15.6" x14ac:dyDescent="0.3">
      <c r="A23" s="10" t="s">
        <v>82</v>
      </c>
      <c r="B23" s="13" t="s">
        <v>67</v>
      </c>
      <c r="C23" s="14">
        <v>2200000</v>
      </c>
      <c r="D23" s="14">
        <v>2200000</v>
      </c>
      <c r="E23" s="14">
        <v>560000</v>
      </c>
      <c r="F23" s="8">
        <f t="shared" si="1"/>
        <v>25.454545454545453</v>
      </c>
      <c r="G23" s="8">
        <f t="shared" si="0"/>
        <v>25.454545454545453</v>
      </c>
    </row>
    <row r="24" spans="1:7" ht="46.8" x14ac:dyDescent="0.3">
      <c r="A24" s="10" t="s">
        <v>111</v>
      </c>
      <c r="B24" s="13" t="s">
        <v>109</v>
      </c>
      <c r="C24" s="14">
        <v>400156771.13999999</v>
      </c>
      <c r="D24" s="14">
        <v>400156771.13999999</v>
      </c>
      <c r="E24" s="14">
        <v>274324833.75</v>
      </c>
      <c r="F24" s="8">
        <f t="shared" si="1"/>
        <v>68.554340082383348</v>
      </c>
      <c r="G24" s="8">
        <f t="shared" si="0"/>
        <v>68.554340082383348</v>
      </c>
    </row>
    <row r="25" spans="1:7" ht="15.6" x14ac:dyDescent="0.3">
      <c r="A25" s="11" t="s">
        <v>130</v>
      </c>
      <c r="B25" s="12" t="s">
        <v>71</v>
      </c>
      <c r="C25" s="6">
        <f>SUM(C26:C36)</f>
        <v>24726415317.200001</v>
      </c>
      <c r="D25" s="6">
        <f t="shared" ref="D25:E25" si="3">SUM(D26:D36)</f>
        <v>26379796418.209999</v>
      </c>
      <c r="E25" s="6">
        <f t="shared" si="3"/>
        <v>15725434557.67</v>
      </c>
      <c r="F25" s="7">
        <f t="shared" si="1"/>
        <v>63.597712632171124</v>
      </c>
      <c r="G25" s="7">
        <f t="shared" si="0"/>
        <v>59.611660030911828</v>
      </c>
    </row>
    <row r="26" spans="1:7" ht="15.6" x14ac:dyDescent="0.3">
      <c r="A26" s="10" t="s">
        <v>106</v>
      </c>
      <c r="B26" s="13" t="s">
        <v>83</v>
      </c>
      <c r="C26" s="14">
        <v>356740374</v>
      </c>
      <c r="D26" s="14">
        <v>294921813.12</v>
      </c>
      <c r="E26" s="14">
        <v>209201565.75999999</v>
      </c>
      <c r="F26" s="8">
        <f t="shared" si="1"/>
        <v>58.642525771417162</v>
      </c>
      <c r="G26" s="8">
        <f t="shared" si="0"/>
        <v>70.934585525173915</v>
      </c>
    </row>
    <row r="27" spans="1:7" s="18" customFormat="1" ht="15.6" x14ac:dyDescent="0.3">
      <c r="A27" s="10" t="s">
        <v>162</v>
      </c>
      <c r="B27" s="13" t="s">
        <v>161</v>
      </c>
      <c r="C27" s="14">
        <v>17452127.66</v>
      </c>
      <c r="D27" s="14">
        <v>17452127.66</v>
      </c>
      <c r="E27" s="14">
        <v>2150000</v>
      </c>
      <c r="F27" s="8">
        <f t="shared" si="1"/>
        <v>12.319414812256765</v>
      </c>
      <c r="G27" s="8">
        <f t="shared" si="0"/>
        <v>12.319414812256765</v>
      </c>
    </row>
    <row r="28" spans="1:7" ht="15.6" x14ac:dyDescent="0.3">
      <c r="A28" s="10" t="s">
        <v>36</v>
      </c>
      <c r="B28" s="13" t="s">
        <v>138</v>
      </c>
      <c r="C28" s="14">
        <v>700000</v>
      </c>
      <c r="D28" s="14">
        <v>700000</v>
      </c>
      <c r="E28" s="14">
        <v>200000</v>
      </c>
      <c r="F28" s="8">
        <f t="shared" si="1"/>
        <v>28.571428571428569</v>
      </c>
      <c r="G28" s="8">
        <f t="shared" si="0"/>
        <v>28.571428571428569</v>
      </c>
    </row>
    <row r="29" spans="1:7" ht="15.6" x14ac:dyDescent="0.3">
      <c r="A29" s="10" t="s">
        <v>54</v>
      </c>
      <c r="B29" s="13" t="s">
        <v>2</v>
      </c>
      <c r="C29" s="14">
        <v>8936084892.6000004</v>
      </c>
      <c r="D29" s="14">
        <v>9465731946.0300007</v>
      </c>
      <c r="E29" s="14">
        <v>5942675620.96</v>
      </c>
      <c r="F29" s="8">
        <f t="shared" si="1"/>
        <v>66.502004987454271</v>
      </c>
      <c r="G29" s="8">
        <f t="shared" si="0"/>
        <v>62.780941345506861</v>
      </c>
    </row>
    <row r="30" spans="1:7" ht="15.6" x14ac:dyDescent="0.3">
      <c r="A30" s="10" t="s">
        <v>93</v>
      </c>
      <c r="B30" s="13" t="s">
        <v>15</v>
      </c>
      <c r="C30" s="14">
        <v>24931142.18</v>
      </c>
      <c r="D30" s="14">
        <v>33054842.18</v>
      </c>
      <c r="E30" s="14">
        <v>20648522.460000001</v>
      </c>
      <c r="F30" s="8">
        <f t="shared" si="1"/>
        <v>82.822208107915898</v>
      </c>
      <c r="G30" s="8">
        <f t="shared" si="0"/>
        <v>62.467466483604916</v>
      </c>
    </row>
    <row r="31" spans="1:7" ht="15.6" x14ac:dyDescent="0.3">
      <c r="A31" s="10" t="s">
        <v>116</v>
      </c>
      <c r="B31" s="13" t="s">
        <v>35</v>
      </c>
      <c r="C31" s="14">
        <v>632995065</v>
      </c>
      <c r="D31" s="14">
        <v>635544799</v>
      </c>
      <c r="E31" s="14">
        <v>442027240.92000002</v>
      </c>
      <c r="F31" s="8">
        <f t="shared" si="1"/>
        <v>69.831072209070072</v>
      </c>
      <c r="G31" s="8">
        <f t="shared" si="0"/>
        <v>69.550917829161563</v>
      </c>
    </row>
    <row r="32" spans="1:7" ht="15.6" x14ac:dyDescent="0.3">
      <c r="A32" s="10" t="s">
        <v>33</v>
      </c>
      <c r="B32" s="13" t="s">
        <v>53</v>
      </c>
      <c r="C32" s="14">
        <v>3405051276.3299999</v>
      </c>
      <c r="D32" s="14">
        <v>3900944414.3299999</v>
      </c>
      <c r="E32" s="14">
        <v>1697469711.74</v>
      </c>
      <c r="F32" s="8">
        <f t="shared" si="1"/>
        <v>49.85151687846389</v>
      </c>
      <c r="G32" s="8">
        <f t="shared" si="0"/>
        <v>43.514327082036772</v>
      </c>
    </row>
    <row r="33" spans="1:7" ht="15.6" x14ac:dyDescent="0.3">
      <c r="A33" s="10" t="s">
        <v>122</v>
      </c>
      <c r="B33" s="13" t="s">
        <v>64</v>
      </c>
      <c r="C33" s="14">
        <v>10571984717.129999</v>
      </c>
      <c r="D33" s="14">
        <v>11206526117.129999</v>
      </c>
      <c r="E33" s="14">
        <v>6883255102.9499998</v>
      </c>
      <c r="F33" s="8">
        <f t="shared" si="1"/>
        <v>65.108447345718574</v>
      </c>
      <c r="G33" s="8">
        <f t="shared" si="0"/>
        <v>61.421845012509614</v>
      </c>
    </row>
    <row r="34" spans="1:7" ht="15.6" x14ac:dyDescent="0.3">
      <c r="A34" s="10" t="s">
        <v>28</v>
      </c>
      <c r="B34" s="13" t="s">
        <v>22</v>
      </c>
      <c r="C34" s="14">
        <v>55922162.170000002</v>
      </c>
      <c r="D34" s="14">
        <v>56022162.170000002</v>
      </c>
      <c r="E34" s="14">
        <v>26139448.670000002</v>
      </c>
      <c r="F34" s="8">
        <f t="shared" si="1"/>
        <v>46.742557254023289</v>
      </c>
      <c r="G34" s="8">
        <f t="shared" si="0"/>
        <v>46.659121421767864</v>
      </c>
    </row>
    <row r="35" spans="1:7" s="15" customFormat="1" ht="31.2" x14ac:dyDescent="0.3">
      <c r="A35" s="10" t="s">
        <v>149</v>
      </c>
      <c r="B35" s="13" t="s">
        <v>150</v>
      </c>
      <c r="C35" s="14">
        <v>99000</v>
      </c>
      <c r="D35" s="14">
        <v>99000</v>
      </c>
      <c r="E35" s="14">
        <v>0</v>
      </c>
      <c r="F35" s="8">
        <f t="shared" si="1"/>
        <v>0</v>
      </c>
      <c r="G35" s="8">
        <f t="shared" si="0"/>
        <v>0</v>
      </c>
    </row>
    <row r="36" spans="1:7" ht="31.2" x14ac:dyDescent="0.3">
      <c r="A36" s="10" t="s">
        <v>9</v>
      </c>
      <c r="B36" s="13" t="s">
        <v>55</v>
      </c>
      <c r="C36" s="14">
        <v>724454560.13</v>
      </c>
      <c r="D36" s="14">
        <v>768799196.59000003</v>
      </c>
      <c r="E36" s="14">
        <v>501667344.20999998</v>
      </c>
      <c r="F36" s="8">
        <f t="shared" si="1"/>
        <v>69.247592853853817</v>
      </c>
      <c r="G36" s="8">
        <f t="shared" si="0"/>
        <v>65.253364784346772</v>
      </c>
    </row>
    <row r="37" spans="1:7" ht="31.2" x14ac:dyDescent="0.3">
      <c r="A37" s="11" t="s">
        <v>127</v>
      </c>
      <c r="B37" s="12" t="s">
        <v>43</v>
      </c>
      <c r="C37" s="6">
        <f>C38+C39+C40+C41</f>
        <v>3591073264.04</v>
      </c>
      <c r="D37" s="6">
        <f>D38+D39+D40+D41</f>
        <v>3808883948.75</v>
      </c>
      <c r="E37" s="6">
        <f>E38+E39+E40+E41</f>
        <v>2055045159.8500001</v>
      </c>
      <c r="F37" s="7">
        <f t="shared" si="1"/>
        <v>57.226489373765929</v>
      </c>
      <c r="G37" s="7">
        <f t="shared" si="0"/>
        <v>53.953997745833796</v>
      </c>
    </row>
    <row r="38" spans="1:7" ht="15.6" x14ac:dyDescent="0.3">
      <c r="A38" s="10" t="s">
        <v>7</v>
      </c>
      <c r="B38" s="13" t="s">
        <v>61</v>
      </c>
      <c r="C38" s="14">
        <v>833763749.88999999</v>
      </c>
      <c r="D38" s="14">
        <v>920332307.41999996</v>
      </c>
      <c r="E38" s="14">
        <v>810769934.02999997</v>
      </c>
      <c r="F38" s="8">
        <f t="shared" si="1"/>
        <v>97.242166517429709</v>
      </c>
      <c r="G38" s="8">
        <f t="shared" si="0"/>
        <v>88.095346375795486</v>
      </c>
    </row>
    <row r="39" spans="1:7" ht="15.6" x14ac:dyDescent="0.3">
      <c r="A39" s="10" t="s">
        <v>47</v>
      </c>
      <c r="B39" s="13" t="s">
        <v>75</v>
      </c>
      <c r="C39" s="14">
        <v>1438035272.8800001</v>
      </c>
      <c r="D39" s="14">
        <v>1453247439.6800001</v>
      </c>
      <c r="E39" s="14">
        <v>466366698.20999998</v>
      </c>
      <c r="F39" s="8">
        <f t="shared" si="1"/>
        <v>32.430824681789076</v>
      </c>
      <c r="G39" s="8">
        <f t="shared" si="0"/>
        <v>32.091348346892133</v>
      </c>
    </row>
    <row r="40" spans="1:7" ht="15.6" x14ac:dyDescent="0.3">
      <c r="A40" s="10" t="s">
        <v>57</v>
      </c>
      <c r="B40" s="13" t="s">
        <v>89</v>
      </c>
      <c r="C40" s="14">
        <v>484811814.63</v>
      </c>
      <c r="D40" s="14">
        <v>484811814.63</v>
      </c>
      <c r="E40" s="14">
        <v>312525408.35000002</v>
      </c>
      <c r="F40" s="8">
        <f t="shared" si="1"/>
        <v>64.463240977019922</v>
      </c>
      <c r="G40" s="8">
        <f t="shared" si="0"/>
        <v>64.463240977019922</v>
      </c>
    </row>
    <row r="41" spans="1:7" ht="31.2" x14ac:dyDescent="0.3">
      <c r="A41" s="10" t="s">
        <v>3</v>
      </c>
      <c r="B41" s="13" t="s">
        <v>124</v>
      </c>
      <c r="C41" s="14">
        <v>834462426.63999999</v>
      </c>
      <c r="D41" s="14">
        <v>950492387.01999998</v>
      </c>
      <c r="E41" s="14">
        <v>465383119.25999999</v>
      </c>
      <c r="F41" s="8">
        <f t="shared" si="1"/>
        <v>55.770410314804195</v>
      </c>
      <c r="G41" s="8">
        <f t="shared" si="0"/>
        <v>48.962319489909554</v>
      </c>
    </row>
    <row r="42" spans="1:7" ht="15.6" x14ac:dyDescent="0.3">
      <c r="A42" s="11" t="s">
        <v>137</v>
      </c>
      <c r="B42" s="12" t="s">
        <v>16</v>
      </c>
      <c r="C42" s="6">
        <f>C43+C44+C45+C46</f>
        <v>335593765.77999997</v>
      </c>
      <c r="D42" s="6">
        <f>D43+D44+D45+D46</f>
        <v>335593765.77999997</v>
      </c>
      <c r="E42" s="6">
        <f>E43+E44+E45+E46</f>
        <v>184353399.14999998</v>
      </c>
      <c r="F42" s="7">
        <f t="shared" si="1"/>
        <v>54.933499351967605</v>
      </c>
      <c r="G42" s="7">
        <f t="shared" si="0"/>
        <v>54.933499351967605</v>
      </c>
    </row>
    <row r="43" spans="1:7" s="16" customFormat="1" ht="15.6" x14ac:dyDescent="0.3">
      <c r="A43" s="10" t="s">
        <v>154</v>
      </c>
      <c r="B43" s="13" t="s">
        <v>155</v>
      </c>
      <c r="C43" s="14">
        <v>1001660</v>
      </c>
      <c r="D43" s="14">
        <v>1001660</v>
      </c>
      <c r="E43" s="14">
        <v>164412.76</v>
      </c>
      <c r="F43" s="8">
        <f t="shared" si="1"/>
        <v>16.414028712337519</v>
      </c>
      <c r="G43" s="8">
        <f t="shared" si="0"/>
        <v>16.414028712337519</v>
      </c>
    </row>
    <row r="44" spans="1:7" ht="31.2" x14ac:dyDescent="0.3">
      <c r="A44" s="10" t="s">
        <v>48</v>
      </c>
      <c r="B44" s="13" t="s">
        <v>65</v>
      </c>
      <c r="C44" s="14">
        <v>58800</v>
      </c>
      <c r="D44" s="14">
        <v>58800</v>
      </c>
      <c r="E44" s="14">
        <v>31300</v>
      </c>
      <c r="F44" s="8">
        <f t="shared" si="1"/>
        <v>53.2312925170068</v>
      </c>
      <c r="G44" s="8">
        <f t="shared" si="0"/>
        <v>53.2312925170068</v>
      </c>
    </row>
    <row r="45" spans="1:7" ht="31.2" x14ac:dyDescent="0.3">
      <c r="A45" s="10" t="s">
        <v>108</v>
      </c>
      <c r="B45" s="13" t="s">
        <v>79</v>
      </c>
      <c r="C45" s="14">
        <v>1300000</v>
      </c>
      <c r="D45" s="14">
        <v>1300000</v>
      </c>
      <c r="E45" s="14">
        <v>0</v>
      </c>
      <c r="F45" s="8">
        <f t="shared" si="1"/>
        <v>0</v>
      </c>
      <c r="G45" s="8">
        <f t="shared" si="0"/>
        <v>0</v>
      </c>
    </row>
    <row r="46" spans="1:7" ht="31.2" x14ac:dyDescent="0.3">
      <c r="A46" s="10" t="s">
        <v>11</v>
      </c>
      <c r="B46" s="13" t="s">
        <v>94</v>
      </c>
      <c r="C46" s="14">
        <v>333233305.77999997</v>
      </c>
      <c r="D46" s="14">
        <v>333233305.77999997</v>
      </c>
      <c r="E46" s="14">
        <v>184157686.38999999</v>
      </c>
      <c r="F46" s="8">
        <f t="shared" si="1"/>
        <v>55.263889652008721</v>
      </c>
      <c r="G46" s="8">
        <f t="shared" si="0"/>
        <v>55.263889652008721</v>
      </c>
    </row>
    <row r="47" spans="1:7" ht="15.6" x14ac:dyDescent="0.3">
      <c r="A47" s="11" t="s">
        <v>135</v>
      </c>
      <c r="B47" s="12" t="s">
        <v>136</v>
      </c>
      <c r="C47" s="6">
        <f>C48+C49+C50+C51+C52+C53+C54</f>
        <v>22171679345.010002</v>
      </c>
      <c r="D47" s="6">
        <f>D48+D49+D50+D51+D52+D53+D54</f>
        <v>22380192981.989998</v>
      </c>
      <c r="E47" s="6">
        <f>E48+E49+E50+E51+E52+E53+E54</f>
        <v>14119985451.48</v>
      </c>
      <c r="F47" s="7">
        <f t="shared" si="1"/>
        <v>63.684781074816819</v>
      </c>
      <c r="G47" s="7">
        <f t="shared" si="0"/>
        <v>63.091437427920162</v>
      </c>
    </row>
    <row r="48" spans="1:7" ht="15.6" x14ac:dyDescent="0.3">
      <c r="A48" s="10" t="s">
        <v>103</v>
      </c>
      <c r="B48" s="13" t="s">
        <v>5</v>
      </c>
      <c r="C48" s="14">
        <v>427967153.86000001</v>
      </c>
      <c r="D48" s="14">
        <v>427967153.86000001</v>
      </c>
      <c r="E48" s="14">
        <v>144885284.38999999</v>
      </c>
      <c r="F48" s="8">
        <f t="shared" si="1"/>
        <v>33.854300051586669</v>
      </c>
      <c r="G48" s="8">
        <f t="shared" si="0"/>
        <v>33.854300051586669</v>
      </c>
    </row>
    <row r="49" spans="1:7" ht="15.6" x14ac:dyDescent="0.3">
      <c r="A49" s="10" t="s">
        <v>81</v>
      </c>
      <c r="B49" s="13" t="s">
        <v>20</v>
      </c>
      <c r="C49" s="14">
        <v>6380682016.0299997</v>
      </c>
      <c r="D49" s="14">
        <v>6374110770.0299997</v>
      </c>
      <c r="E49" s="14">
        <v>3434237202.7199998</v>
      </c>
      <c r="F49" s="8">
        <f t="shared" si="1"/>
        <v>53.822415755749411</v>
      </c>
      <c r="G49" s="8">
        <f t="shared" si="0"/>
        <v>53.877902763585581</v>
      </c>
    </row>
    <row r="50" spans="1:7" ht="15.6" x14ac:dyDescent="0.3">
      <c r="A50" s="10" t="s">
        <v>146</v>
      </c>
      <c r="B50" s="13" t="s">
        <v>34</v>
      </c>
      <c r="C50" s="14">
        <v>521519306.23000002</v>
      </c>
      <c r="D50" s="14">
        <v>521519306.23000002</v>
      </c>
      <c r="E50" s="14">
        <v>296483324.93000001</v>
      </c>
      <c r="F50" s="8">
        <f t="shared" si="1"/>
        <v>56.849923174127937</v>
      </c>
      <c r="G50" s="8">
        <f t="shared" si="0"/>
        <v>56.849923174127937</v>
      </c>
    </row>
    <row r="51" spans="1:7" ht="15.6" x14ac:dyDescent="0.3">
      <c r="A51" s="10" t="s">
        <v>18</v>
      </c>
      <c r="B51" s="13" t="s">
        <v>51</v>
      </c>
      <c r="C51" s="14">
        <v>2348948951.0799999</v>
      </c>
      <c r="D51" s="14">
        <v>2348948951.0799999</v>
      </c>
      <c r="E51" s="14">
        <v>1626437148.8099999</v>
      </c>
      <c r="F51" s="8">
        <f t="shared" si="1"/>
        <v>69.241059839218579</v>
      </c>
      <c r="G51" s="8">
        <f t="shared" si="0"/>
        <v>69.241059839218579</v>
      </c>
    </row>
    <row r="52" spans="1:7" ht="31.2" x14ac:dyDescent="0.3">
      <c r="A52" s="10" t="s">
        <v>41</v>
      </c>
      <c r="B52" s="13" t="s">
        <v>68</v>
      </c>
      <c r="C52" s="14">
        <v>59807579</v>
      </c>
      <c r="D52" s="14">
        <v>65611405.979999997</v>
      </c>
      <c r="E52" s="14">
        <v>43835560.869999997</v>
      </c>
      <c r="F52" s="8">
        <f t="shared" si="1"/>
        <v>73.294324236063787</v>
      </c>
      <c r="G52" s="8">
        <f t="shared" si="0"/>
        <v>66.810884807684474</v>
      </c>
    </row>
    <row r="53" spans="1:7" ht="15.6" x14ac:dyDescent="0.3">
      <c r="A53" s="10" t="s">
        <v>147</v>
      </c>
      <c r="B53" s="13" t="s">
        <v>97</v>
      </c>
      <c r="C53" s="14">
        <v>48353735.189999998</v>
      </c>
      <c r="D53" s="14">
        <v>47883246.939999998</v>
      </c>
      <c r="E53" s="14">
        <v>12084285.25</v>
      </c>
      <c r="F53" s="8">
        <f t="shared" si="1"/>
        <v>24.991420419779985</v>
      </c>
      <c r="G53" s="8">
        <f t="shared" si="0"/>
        <v>25.236979574802408</v>
      </c>
    </row>
    <row r="54" spans="1:7" ht="15.6" x14ac:dyDescent="0.3">
      <c r="A54" s="10" t="s">
        <v>37</v>
      </c>
      <c r="B54" s="13" t="s">
        <v>133</v>
      </c>
      <c r="C54" s="14">
        <v>12384400603.620001</v>
      </c>
      <c r="D54" s="14">
        <v>12594152147.870001</v>
      </c>
      <c r="E54" s="14">
        <v>8562022644.5100002</v>
      </c>
      <c r="F54" s="8">
        <f t="shared" si="1"/>
        <v>69.135543322195929</v>
      </c>
      <c r="G54" s="8">
        <f t="shared" si="0"/>
        <v>67.984113134269705</v>
      </c>
    </row>
    <row r="55" spans="1:7" ht="15.6" x14ac:dyDescent="0.3">
      <c r="A55" s="11" t="s">
        <v>32</v>
      </c>
      <c r="B55" s="12" t="s">
        <v>107</v>
      </c>
      <c r="C55" s="6">
        <f>C56+C57</f>
        <v>1293421832.4200001</v>
      </c>
      <c r="D55" s="6">
        <f>D56+D57</f>
        <v>1280691362.04</v>
      </c>
      <c r="E55" s="6">
        <f>E56+E57</f>
        <v>762000011.70000005</v>
      </c>
      <c r="F55" s="7">
        <f t="shared" si="1"/>
        <v>58.913495396493609</v>
      </c>
      <c r="G55" s="7">
        <f t="shared" si="0"/>
        <v>59.499113860361966</v>
      </c>
    </row>
    <row r="56" spans="1:7" ht="15.6" x14ac:dyDescent="0.3">
      <c r="A56" s="10" t="s">
        <v>70</v>
      </c>
      <c r="B56" s="13" t="s">
        <v>123</v>
      </c>
      <c r="C56" s="14">
        <v>1250947935.4200001</v>
      </c>
      <c r="D56" s="14">
        <v>1235211357.04</v>
      </c>
      <c r="E56" s="14">
        <v>729784994.71000004</v>
      </c>
      <c r="F56" s="8">
        <f t="shared" si="1"/>
        <v>58.338558627939861</v>
      </c>
      <c r="G56" s="8">
        <f t="shared" si="0"/>
        <v>59.081791189065903</v>
      </c>
    </row>
    <row r="57" spans="1:7" ht="31.2" x14ac:dyDescent="0.3">
      <c r="A57" s="10" t="s">
        <v>58</v>
      </c>
      <c r="B57" s="13" t="s">
        <v>25</v>
      </c>
      <c r="C57" s="14">
        <v>42473897</v>
      </c>
      <c r="D57" s="14">
        <v>45480005</v>
      </c>
      <c r="E57" s="14">
        <v>32215016.989999998</v>
      </c>
      <c r="F57" s="8">
        <f t="shared" si="1"/>
        <v>75.846624080667695</v>
      </c>
      <c r="G57" s="8">
        <f t="shared" si="0"/>
        <v>70.83336290310433</v>
      </c>
    </row>
    <row r="58" spans="1:7" ht="15.6" x14ac:dyDescent="0.3">
      <c r="A58" s="11" t="s">
        <v>56</v>
      </c>
      <c r="B58" s="12" t="s">
        <v>77</v>
      </c>
      <c r="C58" s="6">
        <f>C59+C60+C61+C62+C63+C64</f>
        <v>9739607485.0699997</v>
      </c>
      <c r="D58" s="6">
        <f>D59+D60+D61+D62+D63+D64</f>
        <v>9946836511.9899998</v>
      </c>
      <c r="E58" s="6">
        <f>E59+E60+E61+E62+E63+E64</f>
        <v>6480411806.8600006</v>
      </c>
      <c r="F58" s="7">
        <f t="shared" si="1"/>
        <v>66.536683503867351</v>
      </c>
      <c r="G58" s="7">
        <f t="shared" si="0"/>
        <v>65.150480748813536</v>
      </c>
    </row>
    <row r="59" spans="1:7" s="2" customFormat="1" ht="15.6" x14ac:dyDescent="0.3">
      <c r="A59" s="10" t="s">
        <v>45</v>
      </c>
      <c r="B59" s="13" t="s">
        <v>99</v>
      </c>
      <c r="C59" s="14">
        <v>5207805983.7600002</v>
      </c>
      <c r="D59" s="14">
        <v>5177881514.9499998</v>
      </c>
      <c r="E59" s="14">
        <v>2659231425.0900002</v>
      </c>
      <c r="F59" s="8">
        <f t="shared" si="1"/>
        <v>51.062413488185541</v>
      </c>
      <c r="G59" s="8">
        <f t="shared" si="0"/>
        <v>51.357517884718909</v>
      </c>
    </row>
    <row r="60" spans="1:7" s="9" customFormat="1" ht="15.6" x14ac:dyDescent="0.3">
      <c r="A60" s="10" t="s">
        <v>86</v>
      </c>
      <c r="B60" s="13" t="s">
        <v>112</v>
      </c>
      <c r="C60" s="14">
        <v>3483604788.23</v>
      </c>
      <c r="D60" s="14">
        <v>3690222951.9099998</v>
      </c>
      <c r="E60" s="14">
        <v>3025604426.3699999</v>
      </c>
      <c r="F60" s="8">
        <f t="shared" si="1"/>
        <v>86.852688817989957</v>
      </c>
      <c r="G60" s="8">
        <f t="shared" si="0"/>
        <v>81.989746034287606</v>
      </c>
    </row>
    <row r="61" spans="1:7" ht="15.6" x14ac:dyDescent="0.3">
      <c r="A61" s="10" t="s">
        <v>91</v>
      </c>
      <c r="B61" s="13" t="s">
        <v>0</v>
      </c>
      <c r="C61" s="14">
        <v>119313683.11</v>
      </c>
      <c r="D61" s="14">
        <v>147079170.47999999</v>
      </c>
      <c r="E61" s="14">
        <v>78321458.329999998</v>
      </c>
      <c r="F61" s="8">
        <f t="shared" si="1"/>
        <v>65.643316247133484</v>
      </c>
      <c r="G61" s="8">
        <f t="shared" si="0"/>
        <v>53.251223864259046</v>
      </c>
    </row>
    <row r="62" spans="1:7" ht="15.6" x14ac:dyDescent="0.3">
      <c r="A62" s="10" t="s">
        <v>118</v>
      </c>
      <c r="B62" s="13" t="s">
        <v>13</v>
      </c>
      <c r="C62" s="14">
        <v>128344177.16</v>
      </c>
      <c r="D62" s="14">
        <v>124734701.84</v>
      </c>
      <c r="E62" s="14">
        <v>87942334.269999996</v>
      </c>
      <c r="F62" s="8">
        <f t="shared" si="1"/>
        <v>68.520704418375658</v>
      </c>
      <c r="G62" s="8">
        <f t="shared" si="0"/>
        <v>70.503503012983188</v>
      </c>
    </row>
    <row r="63" spans="1:7" ht="46.8" x14ac:dyDescent="0.3">
      <c r="A63" s="10" t="s">
        <v>4</v>
      </c>
      <c r="B63" s="13" t="s">
        <v>30</v>
      </c>
      <c r="C63" s="14">
        <v>186156151</v>
      </c>
      <c r="D63" s="14">
        <v>186156151</v>
      </c>
      <c r="E63" s="14">
        <v>145440000</v>
      </c>
      <c r="F63" s="8">
        <f t="shared" si="1"/>
        <v>78.127958285944572</v>
      </c>
      <c r="G63" s="8">
        <f t="shared" si="0"/>
        <v>78.127958285944572</v>
      </c>
    </row>
    <row r="64" spans="1:7" ht="15.6" x14ac:dyDescent="0.3">
      <c r="A64" s="10" t="s">
        <v>44</v>
      </c>
      <c r="B64" s="13" t="s">
        <v>74</v>
      </c>
      <c r="C64" s="14">
        <v>614382701.80999994</v>
      </c>
      <c r="D64" s="14">
        <v>620762021.80999994</v>
      </c>
      <c r="E64" s="14">
        <v>483872162.80000001</v>
      </c>
      <c r="F64" s="8">
        <f t="shared" si="1"/>
        <v>78.757452215775317</v>
      </c>
      <c r="G64" s="8">
        <f t="shared" si="0"/>
        <v>77.948093762105401</v>
      </c>
    </row>
    <row r="65" spans="1:7" ht="15.6" x14ac:dyDescent="0.3">
      <c r="A65" s="11" t="s">
        <v>59</v>
      </c>
      <c r="B65" s="12" t="s">
        <v>12</v>
      </c>
      <c r="C65" s="6">
        <f>C66+C67+C68+C69+C70</f>
        <v>18888577692.43</v>
      </c>
      <c r="D65" s="6">
        <f>D66+D67+D68+D69+D70</f>
        <v>20113016909.810001</v>
      </c>
      <c r="E65" s="6">
        <f>E66+E67+E68+E69+E70</f>
        <v>13880472416.329998</v>
      </c>
      <c r="F65" s="7">
        <f t="shared" si="1"/>
        <v>73.48606465955821</v>
      </c>
      <c r="G65" s="7">
        <f t="shared" si="0"/>
        <v>69.012383764068147</v>
      </c>
    </row>
    <row r="66" spans="1:7" s="1" customFormat="1" ht="15.6" x14ac:dyDescent="0.3">
      <c r="A66" s="10" t="s">
        <v>110</v>
      </c>
      <c r="B66" s="13" t="s">
        <v>23</v>
      </c>
      <c r="C66" s="14">
        <v>175408150</v>
      </c>
      <c r="D66" s="14">
        <v>178408150</v>
      </c>
      <c r="E66" s="14">
        <v>126082487.45999999</v>
      </c>
      <c r="F66" s="8">
        <f t="shared" si="1"/>
        <v>71.879492178670148</v>
      </c>
      <c r="G66" s="8">
        <f t="shared" si="0"/>
        <v>70.670811540840489</v>
      </c>
    </row>
    <row r="67" spans="1:7" s="9" customFormat="1" ht="15.6" x14ac:dyDescent="0.3">
      <c r="A67" s="10" t="s">
        <v>125</v>
      </c>
      <c r="B67" s="13" t="s">
        <v>42</v>
      </c>
      <c r="C67" s="14">
        <v>2208170638.77</v>
      </c>
      <c r="D67" s="14">
        <v>2209636638.77</v>
      </c>
      <c r="E67" s="14">
        <v>1494406554.8599999</v>
      </c>
      <c r="F67" s="8">
        <f t="shared" si="1"/>
        <v>67.676226131347235</v>
      </c>
      <c r="G67" s="8">
        <f t="shared" si="0"/>
        <v>67.631325831556865</v>
      </c>
    </row>
    <row r="68" spans="1:7" ht="15.6" x14ac:dyDescent="0.3">
      <c r="A68" s="10" t="s">
        <v>66</v>
      </c>
      <c r="B68" s="13" t="s">
        <v>60</v>
      </c>
      <c r="C68" s="14">
        <v>11474468486.23</v>
      </c>
      <c r="D68" s="14">
        <v>11998898303.370001</v>
      </c>
      <c r="E68" s="14">
        <v>8702887143.7999992</v>
      </c>
      <c r="F68" s="8">
        <f t="shared" si="1"/>
        <v>75.845666875497969</v>
      </c>
      <c r="G68" s="8">
        <f t="shared" si="0"/>
        <v>72.530718435672654</v>
      </c>
    </row>
    <row r="69" spans="1:7" ht="15.6" x14ac:dyDescent="0.3">
      <c r="A69" s="10" t="s">
        <v>80</v>
      </c>
      <c r="B69" s="13" t="s">
        <v>73</v>
      </c>
      <c r="C69" s="14">
        <v>4351370568.3000002</v>
      </c>
      <c r="D69" s="14">
        <v>4841814584.8800001</v>
      </c>
      <c r="E69" s="14">
        <v>3134268848.21</v>
      </c>
      <c r="F69" s="8">
        <f t="shared" si="1"/>
        <v>72.029462878738471</v>
      </c>
      <c r="G69" s="8">
        <f t="shared" si="0"/>
        <v>64.733351376107677</v>
      </c>
    </row>
    <row r="70" spans="1:7" ht="31.2" x14ac:dyDescent="0.3">
      <c r="A70" s="10" t="s">
        <v>114</v>
      </c>
      <c r="B70" s="13" t="s">
        <v>104</v>
      </c>
      <c r="C70" s="14">
        <v>679159849.13</v>
      </c>
      <c r="D70" s="14">
        <v>884259232.78999996</v>
      </c>
      <c r="E70" s="14">
        <v>422827382</v>
      </c>
      <c r="F70" s="8">
        <f t="shared" si="1"/>
        <v>62.257417387326342</v>
      </c>
      <c r="G70" s="8">
        <f t="shared" si="0"/>
        <v>47.817129448103366</v>
      </c>
    </row>
    <row r="71" spans="1:7" ht="15.6" x14ac:dyDescent="0.3">
      <c r="A71" s="11" t="s">
        <v>40</v>
      </c>
      <c r="B71" s="12" t="s">
        <v>131</v>
      </c>
      <c r="C71" s="6">
        <f>C72+C73+C74+C75</f>
        <v>1692941315.78</v>
      </c>
      <c r="D71" s="6">
        <f>D72+D73+D74+D75</f>
        <v>1813518994.04</v>
      </c>
      <c r="E71" s="6">
        <f>E72+E73+E74+E75</f>
        <v>949871777.13999999</v>
      </c>
      <c r="F71" s="7">
        <f t="shared" si="1"/>
        <v>56.1077793002151</v>
      </c>
      <c r="G71" s="7">
        <f t="shared" si="0"/>
        <v>52.377272047421918</v>
      </c>
    </row>
    <row r="72" spans="1:7" s="1" customFormat="1" ht="15.6" x14ac:dyDescent="0.3">
      <c r="A72" s="10" t="s">
        <v>38</v>
      </c>
      <c r="B72" s="13" t="s">
        <v>1</v>
      </c>
      <c r="C72" s="14">
        <v>379042176.52999997</v>
      </c>
      <c r="D72" s="14">
        <v>445760874.05000001</v>
      </c>
      <c r="E72" s="14">
        <v>230521434.69</v>
      </c>
      <c r="F72" s="8">
        <f t="shared" si="1"/>
        <v>60.816829620477598</v>
      </c>
      <c r="G72" s="8">
        <f t="shared" si="0"/>
        <v>51.714147227767441</v>
      </c>
    </row>
    <row r="73" spans="1:7" s="9" customFormat="1" ht="15.6" x14ac:dyDescent="0.3">
      <c r="A73" s="10" t="s">
        <v>113</v>
      </c>
      <c r="B73" s="13" t="s">
        <v>14</v>
      </c>
      <c r="C73" s="14">
        <v>567065566.69000006</v>
      </c>
      <c r="D73" s="14">
        <v>591503362.49000001</v>
      </c>
      <c r="E73" s="14">
        <v>180957603.66999999</v>
      </c>
      <c r="F73" s="8">
        <f t="shared" ref="F73:F86" si="4">E73/C73*100</f>
        <v>31.911231134392754</v>
      </c>
      <c r="G73" s="8">
        <f t="shared" si="0"/>
        <v>30.592827555237989</v>
      </c>
    </row>
    <row r="74" spans="1:7" ht="15.6" x14ac:dyDescent="0.3">
      <c r="A74" s="10" t="s">
        <v>31</v>
      </c>
      <c r="B74" s="13" t="s">
        <v>27</v>
      </c>
      <c r="C74" s="14">
        <v>721614230.55999994</v>
      </c>
      <c r="D74" s="14">
        <v>749403765.5</v>
      </c>
      <c r="E74" s="14">
        <v>522856286.14999998</v>
      </c>
      <c r="F74" s="8">
        <f t="shared" si="4"/>
        <v>72.45648214895148</v>
      </c>
      <c r="G74" s="8">
        <f t="shared" si="0"/>
        <v>69.769636906101184</v>
      </c>
    </row>
    <row r="75" spans="1:7" ht="31.2" x14ac:dyDescent="0.3">
      <c r="A75" s="10" t="s">
        <v>141</v>
      </c>
      <c r="B75" s="13" t="s">
        <v>63</v>
      </c>
      <c r="C75" s="14">
        <v>25219342</v>
      </c>
      <c r="D75" s="14">
        <v>26850992</v>
      </c>
      <c r="E75" s="14">
        <v>15536452.630000001</v>
      </c>
      <c r="F75" s="8">
        <f t="shared" si="4"/>
        <v>61.605305285126001</v>
      </c>
      <c r="G75" s="8">
        <f t="shared" si="0"/>
        <v>57.86174540590531</v>
      </c>
    </row>
    <row r="76" spans="1:7" ht="15.6" x14ac:dyDescent="0.3">
      <c r="A76" s="11" t="s">
        <v>100</v>
      </c>
      <c r="B76" s="12" t="s">
        <v>105</v>
      </c>
      <c r="C76" s="6">
        <f>C77+C78+C79</f>
        <v>196890116</v>
      </c>
      <c r="D76" s="6">
        <f>D77+D78+D79</f>
        <v>200367937</v>
      </c>
      <c r="E76" s="6">
        <f>E77+E78+E79</f>
        <v>139718759.95000002</v>
      </c>
      <c r="F76" s="7">
        <f t="shared" si="4"/>
        <v>70.962810520158371</v>
      </c>
      <c r="G76" s="7">
        <f t="shared" ref="G76:G86" si="5">E76/D76*100</f>
        <v>69.731096722326384</v>
      </c>
    </row>
    <row r="77" spans="1:7" s="1" customFormat="1" ht="15.6" x14ac:dyDescent="0.3">
      <c r="A77" s="10" t="s">
        <v>121</v>
      </c>
      <c r="B77" s="13" t="s">
        <v>117</v>
      </c>
      <c r="C77" s="14">
        <v>56213877</v>
      </c>
      <c r="D77" s="14">
        <v>56213877</v>
      </c>
      <c r="E77" s="14">
        <v>38881264.840000004</v>
      </c>
      <c r="F77" s="8">
        <f t="shared" si="4"/>
        <v>69.166666515458459</v>
      </c>
      <c r="G77" s="8">
        <f t="shared" si="5"/>
        <v>69.166666515458459</v>
      </c>
    </row>
    <row r="78" spans="1:7" s="9" customFormat="1" ht="15.6" x14ac:dyDescent="0.3">
      <c r="A78" s="10" t="s">
        <v>140</v>
      </c>
      <c r="B78" s="13" t="s">
        <v>134</v>
      </c>
      <c r="C78" s="14">
        <v>96350210</v>
      </c>
      <c r="D78" s="14">
        <v>96350210</v>
      </c>
      <c r="E78" s="14">
        <v>67497648.840000004</v>
      </c>
      <c r="F78" s="8">
        <f t="shared" si="4"/>
        <v>70.054490633699714</v>
      </c>
      <c r="G78" s="8">
        <f t="shared" si="5"/>
        <v>70.054490633699714</v>
      </c>
    </row>
    <row r="79" spans="1:7" ht="31.2" x14ac:dyDescent="0.3">
      <c r="A79" s="10" t="s">
        <v>88</v>
      </c>
      <c r="B79" s="13" t="s">
        <v>19</v>
      </c>
      <c r="C79" s="14">
        <v>44326029</v>
      </c>
      <c r="D79" s="14">
        <v>47803850</v>
      </c>
      <c r="E79" s="14">
        <v>33339846.27</v>
      </c>
      <c r="F79" s="8">
        <f t="shared" si="4"/>
        <v>75.215053146312755</v>
      </c>
      <c r="G79" s="8">
        <f t="shared" si="5"/>
        <v>69.743014987286585</v>
      </c>
    </row>
    <row r="80" spans="1:7" ht="31.2" x14ac:dyDescent="0.3">
      <c r="A80" s="11" t="s">
        <v>151</v>
      </c>
      <c r="B80" s="12" t="s">
        <v>72</v>
      </c>
      <c r="C80" s="6">
        <f>C81</f>
        <v>121638138.09</v>
      </c>
      <c r="D80" s="6">
        <f>D81</f>
        <v>121638138.09</v>
      </c>
      <c r="E80" s="6">
        <f>E81</f>
        <v>0</v>
      </c>
      <c r="F80" s="7">
        <f t="shared" si="4"/>
        <v>0</v>
      </c>
      <c r="G80" s="7">
        <f t="shared" si="5"/>
        <v>0</v>
      </c>
    </row>
    <row r="81" spans="1:7" s="1" customFormat="1" ht="31.2" x14ac:dyDescent="0.3">
      <c r="A81" s="10" t="s">
        <v>152</v>
      </c>
      <c r="B81" s="13" t="s">
        <v>92</v>
      </c>
      <c r="C81" s="14">
        <v>121638138.09</v>
      </c>
      <c r="D81" s="14">
        <v>121638138.09</v>
      </c>
      <c r="E81" s="14">
        <v>0</v>
      </c>
      <c r="F81" s="8">
        <f t="shared" si="4"/>
        <v>0</v>
      </c>
      <c r="G81" s="8">
        <f t="shared" si="5"/>
        <v>0</v>
      </c>
    </row>
    <row r="82" spans="1:7" s="9" customFormat="1" ht="62.4" x14ac:dyDescent="0.3">
      <c r="A82" s="11" t="s">
        <v>148</v>
      </c>
      <c r="B82" s="12" t="s">
        <v>50</v>
      </c>
      <c r="C82" s="6">
        <f>C83+C84+C85</f>
        <v>3902212400</v>
      </c>
      <c r="D82" s="6">
        <f>D83+D84+D85</f>
        <v>3942212400</v>
      </c>
      <c r="E82" s="6">
        <f>E83+E84+E85</f>
        <v>2792540743.8299999</v>
      </c>
      <c r="F82" s="7">
        <f t="shared" si="4"/>
        <v>71.563012403681554</v>
      </c>
      <c r="G82" s="7">
        <f t="shared" si="5"/>
        <v>70.836892092115576</v>
      </c>
    </row>
    <row r="83" spans="1:7" s="1" customFormat="1" ht="46.8" x14ac:dyDescent="0.3">
      <c r="A83" s="10" t="s">
        <v>119</v>
      </c>
      <c r="B83" s="13" t="s">
        <v>62</v>
      </c>
      <c r="C83" s="14">
        <v>2725936000</v>
      </c>
      <c r="D83" s="14">
        <v>2725936000</v>
      </c>
      <c r="E83" s="14">
        <v>2136698270.54</v>
      </c>
      <c r="F83" s="8">
        <f t="shared" si="4"/>
        <v>78.384021875055026</v>
      </c>
      <c r="G83" s="8">
        <f t="shared" si="5"/>
        <v>78.384021875055026</v>
      </c>
    </row>
    <row r="84" spans="1:7" s="9" customFormat="1" ht="15.6" x14ac:dyDescent="0.3">
      <c r="A84" s="10" t="s">
        <v>90</v>
      </c>
      <c r="B84" s="13" t="s">
        <v>76</v>
      </c>
      <c r="C84" s="14">
        <v>992220100</v>
      </c>
      <c r="D84" s="14">
        <v>983220100</v>
      </c>
      <c r="E84" s="14">
        <v>517424882.87</v>
      </c>
      <c r="F84" s="8">
        <f t="shared" si="4"/>
        <v>52.148196037350992</v>
      </c>
      <c r="G84" s="8">
        <f t="shared" si="5"/>
        <v>52.625539578574518</v>
      </c>
    </row>
    <row r="85" spans="1:7" ht="31.2" x14ac:dyDescent="0.3">
      <c r="A85" s="10" t="s">
        <v>84</v>
      </c>
      <c r="B85" s="13" t="s">
        <v>96</v>
      </c>
      <c r="C85" s="14">
        <v>184056300</v>
      </c>
      <c r="D85" s="14">
        <v>233056300</v>
      </c>
      <c r="E85" s="14">
        <v>138417590.41999999</v>
      </c>
      <c r="F85" s="8">
        <f t="shared" si="4"/>
        <v>75.203940544279106</v>
      </c>
      <c r="G85" s="8">
        <f t="shared" si="5"/>
        <v>59.392340142703716</v>
      </c>
    </row>
    <row r="86" spans="1:7" s="1" customFormat="1" ht="15.6" x14ac:dyDescent="0.3">
      <c r="A86" s="20" t="s">
        <v>144</v>
      </c>
      <c r="B86" s="21"/>
      <c r="C86" s="6">
        <f>C7+C16+C20+C25+C37+C42+C47+C55+C58+C65+C71+C76+C80+C82</f>
        <v>99628093892.73999</v>
      </c>
      <c r="D86" s="6">
        <f>D7+D16+D20+D25+D37+D42+D47+D55+D58+D65+D71+D76+D80+D82</f>
        <v>104358258134.73999</v>
      </c>
      <c r="E86" s="6">
        <f>E7+E16+E20+E25+E37+E42+E47+E55+E58+E65+E71+E76+E80+E82</f>
        <v>65606738869.220001</v>
      </c>
      <c r="F86" s="7">
        <f t="shared" si="4"/>
        <v>65.851645159298627</v>
      </c>
      <c r="G86" s="7">
        <f t="shared" si="5"/>
        <v>62.866839713358601</v>
      </c>
    </row>
  </sheetData>
  <mergeCells count="11">
    <mergeCell ref="G4:G6"/>
    <mergeCell ref="D4:D6"/>
    <mergeCell ref="E4:E6"/>
    <mergeCell ref="A2:G2"/>
    <mergeCell ref="C4:C6"/>
    <mergeCell ref="F4:F6"/>
    <mergeCell ref="A86:B86"/>
    <mergeCell ref="A4:A6"/>
    <mergeCell ref="B4:B6"/>
    <mergeCell ref="A1:E1"/>
    <mergeCell ref="D3:E3"/>
  </mergeCells>
  <pageMargins left="0.31496062992125984" right="0.3" top="0.35" bottom="0.17" header="0.15748031496062992" footer="0.15748031496062992"/>
  <pageSetup paperSize="9" scale="68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2023-11-15T06:53:05Z</cp:lastPrinted>
  <dcterms:created xsi:type="dcterms:W3CDTF">2017-05-03T15:49:45Z</dcterms:created>
  <dcterms:modified xsi:type="dcterms:W3CDTF">2023-11-15T14:59:31Z</dcterms:modified>
</cp:coreProperties>
</file>